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4\Q3'24\"/>
    </mc:Choice>
  </mc:AlternateContent>
  <xr:revisionPtr revIDLastSave="0" documentId="13_ncr:1_{8883E9A1-0BB1-4FDB-A490-8F81E4896F5A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0">BS!$A$1:$K$99</definedName>
    <definedName name="_xlnm.Print_Area" localSheetId="4">'Cash Flow'!$A$1:$K$97</definedName>
    <definedName name="_xlnm.Print_Area" localSheetId="2">'ce-conso'!$A$1:$AF$33</definedName>
    <definedName name="_xlnm.Print_Area" localSheetId="1">'PL&amp;OCI'!$A$1:$K$142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29" i="5" l="1"/>
  <c r="J18" i="5"/>
  <c r="Z28" i="5"/>
  <c r="AB28" i="5" s="1"/>
  <c r="AF28" i="5" s="1"/>
  <c r="D132" i="1"/>
  <c r="D133" i="1" s="1"/>
  <c r="F138" i="1"/>
  <c r="F101" i="1"/>
  <c r="O22" i="3"/>
  <c r="M22" i="3"/>
  <c r="I22" i="3"/>
  <c r="G22" i="3"/>
  <c r="E22" i="3"/>
  <c r="Q22" i="3"/>
  <c r="K22" i="3"/>
  <c r="Q21" i="3"/>
  <c r="O21" i="3"/>
  <c r="H79" i="9"/>
  <c r="J79" i="9"/>
  <c r="D79" i="9"/>
  <c r="F79" i="9"/>
  <c r="AB29" i="5"/>
  <c r="AF29" i="5" s="1"/>
  <c r="J69" i="9" l="1"/>
  <c r="F69" i="9"/>
  <c r="J132" i="1"/>
  <c r="J125" i="1"/>
  <c r="F132" i="1"/>
  <c r="F125" i="1"/>
  <c r="J91" i="1"/>
  <c r="J84" i="1"/>
  <c r="F91" i="1"/>
  <c r="F84" i="1"/>
  <c r="J61" i="1"/>
  <c r="J62" i="1" s="1"/>
  <c r="J54" i="1"/>
  <c r="F61" i="1"/>
  <c r="F54" i="1"/>
  <c r="J20" i="1"/>
  <c r="J13" i="1"/>
  <c r="F20" i="1"/>
  <c r="F13" i="1"/>
  <c r="J89" i="13"/>
  <c r="J91" i="13" s="1"/>
  <c r="H89" i="13"/>
  <c r="H91" i="13" s="1"/>
  <c r="F89" i="13"/>
  <c r="F91" i="13" s="1"/>
  <c r="J63" i="13"/>
  <c r="H63" i="13"/>
  <c r="F63" i="13"/>
  <c r="J53" i="13"/>
  <c r="H53" i="13"/>
  <c r="F53" i="13"/>
  <c r="J31" i="13"/>
  <c r="H31" i="13"/>
  <c r="F31" i="13"/>
  <c r="J18" i="13"/>
  <c r="J32" i="13" s="1"/>
  <c r="H18" i="13"/>
  <c r="F18" i="13"/>
  <c r="F32" i="13" s="1"/>
  <c r="F133" i="1" l="1"/>
  <c r="J133" i="1"/>
  <c r="J92" i="1"/>
  <c r="J96" i="1" s="1"/>
  <c r="J98" i="1" s="1"/>
  <c r="J101" i="1" s="1"/>
  <c r="F92" i="1"/>
  <c r="F96" i="1" s="1"/>
  <c r="J9" i="9"/>
  <c r="J31" i="9" s="1"/>
  <c r="J46" i="9" s="1"/>
  <c r="J51" i="9" s="1"/>
  <c r="J81" i="9" s="1"/>
  <c r="J83" i="9" s="1"/>
  <c r="F62" i="1"/>
  <c r="J21" i="1"/>
  <c r="J25" i="1" s="1"/>
  <c r="J27" i="1" s="1"/>
  <c r="J30" i="1" s="1"/>
  <c r="J35" i="1" s="1"/>
  <c r="F21" i="1"/>
  <c r="F25" i="1" s="1"/>
  <c r="F27" i="1" s="1"/>
  <c r="F32" i="1" s="1"/>
  <c r="F30" i="1" s="1"/>
  <c r="F35" i="1"/>
  <c r="F46" i="1"/>
  <c r="F64" i="1" s="1"/>
  <c r="F69" i="1" s="1"/>
  <c r="F67" i="1" s="1"/>
  <c r="J64" i="13"/>
  <c r="J92" i="13"/>
  <c r="F64" i="13"/>
  <c r="F92" i="13" s="1"/>
  <c r="H64" i="13"/>
  <c r="H92" i="13" s="1"/>
  <c r="H32" i="13"/>
  <c r="F98" i="1" l="1"/>
  <c r="F103" i="1" s="1"/>
  <c r="F9" i="9"/>
  <c r="F31" i="9" s="1"/>
  <c r="F46" i="9" s="1"/>
  <c r="F51" i="9" s="1"/>
  <c r="F81" i="9" s="1"/>
  <c r="F83" i="9" s="1"/>
  <c r="J106" i="1"/>
  <c r="J117" i="1"/>
  <c r="J135" i="1" s="1"/>
  <c r="J138" i="1" s="1"/>
  <c r="J46" i="1"/>
  <c r="J64" i="1" s="1"/>
  <c r="J67" i="1" s="1"/>
  <c r="H93" i="13"/>
  <c r="F106" i="1" l="1"/>
  <c r="F117" i="1"/>
  <c r="F135" i="1" s="1"/>
  <c r="F140" i="1" s="1"/>
  <c r="Z22" i="5"/>
  <c r="T19" i="5"/>
  <c r="J31" i="5"/>
  <c r="D31" i="13"/>
  <c r="A4" i="3"/>
  <c r="A4" i="9" s="1"/>
  <c r="A57" i="9" s="1"/>
  <c r="A113" i="1"/>
  <c r="J20" i="5"/>
  <c r="A42" i="1"/>
  <c r="AB22" i="5" l="1"/>
  <c r="D89" i="13"/>
  <c r="D91" i="13" s="1"/>
  <c r="D53" i="13"/>
  <c r="D18" i="13"/>
  <c r="D32" i="13" s="1"/>
  <c r="H40" i="13"/>
  <c r="H72" i="13" s="1"/>
  <c r="D40" i="13"/>
  <c r="D72" i="13" s="1"/>
  <c r="A37" i="13"/>
  <c r="A69" i="13" s="1"/>
  <c r="D69" i="9" l="1"/>
  <c r="T26" i="5"/>
  <c r="H61" i="1"/>
  <c r="D61" i="1"/>
  <c r="H54" i="1"/>
  <c r="D54" i="1"/>
  <c r="H20" i="1"/>
  <c r="D20" i="1"/>
  <c r="H13" i="1"/>
  <c r="D13" i="1"/>
  <c r="L31" i="5"/>
  <c r="AD31" i="5"/>
  <c r="Z31" i="5"/>
  <c r="P31" i="5"/>
  <c r="N31" i="5"/>
  <c r="H91" i="1"/>
  <c r="D91" i="1"/>
  <c r="H84" i="1"/>
  <c r="D84" i="1"/>
  <c r="D63" i="13"/>
  <c r="D64" i="13"/>
  <c r="D92" i="13" s="1"/>
  <c r="D93" i="13" s="1"/>
  <c r="Z24" i="5" l="1"/>
  <c r="D62" i="1"/>
  <c r="H92" i="1"/>
  <c r="H96" i="1" s="1"/>
  <c r="D21" i="1"/>
  <c r="D25" i="1" s="1"/>
  <c r="D27" i="1" s="1"/>
  <c r="D32" i="1" s="1"/>
  <c r="D30" i="1" s="1"/>
  <c r="D92" i="1"/>
  <c r="D96" i="1" s="1"/>
  <c r="H21" i="1"/>
  <c r="H25" i="1" s="1"/>
  <c r="H27" i="1" s="1"/>
  <c r="H30" i="1" s="1"/>
  <c r="H35" i="1" s="1"/>
  <c r="H62" i="1"/>
  <c r="H69" i="9"/>
  <c r="AB31" i="5"/>
  <c r="D98" i="1" l="1"/>
  <c r="D103" i="1" s="1"/>
  <c r="D101" i="1" s="1"/>
  <c r="D9" i="9"/>
  <c r="H98" i="1"/>
  <c r="H9" i="9"/>
  <c r="H46" i="1"/>
  <c r="H64" i="1" s="1"/>
  <c r="H67" i="1" s="1"/>
  <c r="F93" i="13"/>
  <c r="J25" i="5"/>
  <c r="J30" i="5" s="1"/>
  <c r="J32" i="5" s="1"/>
  <c r="R18" i="5" l="1"/>
  <c r="R20" i="5" s="1"/>
  <c r="O17" i="3"/>
  <c r="Q17" i="3" s="1"/>
  <c r="AF22" i="5"/>
  <c r="AF31" i="5" s="1"/>
  <c r="J93" i="13" l="1"/>
  <c r="Z26" i="5" l="1"/>
  <c r="AB26" i="5" s="1"/>
  <c r="AF26" i="5" s="1"/>
  <c r="AD16" i="5"/>
  <c r="P16" i="5" l="1"/>
  <c r="H31" i="5" l="1"/>
  <c r="F31" i="5"/>
  <c r="K12" i="3" l="1"/>
  <c r="H132" i="1"/>
  <c r="AD23" i="5" l="1"/>
  <c r="Z15" i="5"/>
  <c r="AB15" i="5" l="1"/>
  <c r="AF15" i="5" s="1"/>
  <c r="O11" i="3"/>
  <c r="Q11" i="3" s="1"/>
  <c r="K23" i="3"/>
  <c r="I23" i="3"/>
  <c r="G23" i="3"/>
  <c r="E23" i="3"/>
  <c r="O23" i="3" l="1"/>
  <c r="H125" i="1" l="1"/>
  <c r="D125" i="1"/>
  <c r="H133" i="1" l="1"/>
  <c r="M19" i="3" s="1"/>
  <c r="V25" i="5"/>
  <c r="V30" i="5" s="1"/>
  <c r="V18" i="5"/>
  <c r="V20" i="5" s="1"/>
  <c r="Q23" i="3" l="1"/>
  <c r="H101" i="1" l="1"/>
  <c r="K18" i="3" l="1"/>
  <c r="H106" i="1"/>
  <c r="H117" i="1"/>
  <c r="H135" i="1" s="1"/>
  <c r="H138" i="1" s="1"/>
  <c r="AD25" i="5"/>
  <c r="AD18" i="5"/>
  <c r="AD20" i="5" s="1"/>
  <c r="Z23" i="5"/>
  <c r="Z19" i="5"/>
  <c r="Z17" i="5"/>
  <c r="AB17" i="5" s="1"/>
  <c r="AF17" i="5" s="1"/>
  <c r="Z16" i="5"/>
  <c r="F25" i="5"/>
  <c r="F30" i="5" s="1"/>
  <c r="F32" i="5" s="1"/>
  <c r="AD30" i="5" l="1"/>
  <c r="AD32" i="5" s="1"/>
  <c r="AB19" i="5"/>
  <c r="AF19" i="5" s="1"/>
  <c r="Z18" i="5"/>
  <c r="Z20" i="5" s="1"/>
  <c r="AB16" i="5"/>
  <c r="AF16" i="5" s="1"/>
  <c r="X18" i="5"/>
  <c r="X20" i="5" s="1"/>
  <c r="T18" i="5"/>
  <c r="T20" i="5" s="1"/>
  <c r="P18" i="5"/>
  <c r="P20" i="5" s="1"/>
  <c r="N18" i="5"/>
  <c r="N20" i="5" s="1"/>
  <c r="L18" i="5"/>
  <c r="L20" i="5" s="1"/>
  <c r="H18" i="5"/>
  <c r="H20" i="5" s="1"/>
  <c r="F18" i="5"/>
  <c r="F20" i="5" s="1"/>
  <c r="AF18" i="5" l="1"/>
  <c r="AF20" i="5" s="1"/>
  <c r="AB18" i="5"/>
  <c r="AB20" i="5" s="1"/>
  <c r="H25" i="5" l="1"/>
  <c r="H30" i="5" s="1"/>
  <c r="H32" i="5" s="1"/>
  <c r="L25" i="5"/>
  <c r="L30" i="5" s="1"/>
  <c r="L32" i="5" s="1"/>
  <c r="N25" i="5"/>
  <c r="N30" i="5" s="1"/>
  <c r="N32" i="5" s="1"/>
  <c r="T25" i="5"/>
  <c r="T30" i="5" s="1"/>
  <c r="M20" i="3" l="1"/>
  <c r="K20" i="3"/>
  <c r="K24" i="3" s="1"/>
  <c r="I20" i="3"/>
  <c r="G20" i="3"/>
  <c r="E20" i="3"/>
  <c r="O19" i="3"/>
  <c r="Q19" i="3" s="1"/>
  <c r="O18" i="3"/>
  <c r="Q18" i="3" s="1"/>
  <c r="X25" i="5"/>
  <c r="X30" i="5" s="1"/>
  <c r="Q20" i="3" l="1"/>
  <c r="O20" i="3"/>
  <c r="O13" i="3" l="1"/>
  <c r="D31" i="9" l="1"/>
  <c r="D46" i="9" s="1"/>
  <c r="D51" i="9" s="1"/>
  <c r="D81" i="9" s="1"/>
  <c r="D83" i="9" s="1"/>
  <c r="D84" i="9" s="1"/>
  <c r="M14" i="3" l="1"/>
  <c r="M15" i="3" s="1"/>
  <c r="K14" i="3"/>
  <c r="K15" i="3" s="1"/>
  <c r="I14" i="3"/>
  <c r="I15" i="3" s="1"/>
  <c r="G14" i="3"/>
  <c r="G15" i="3" s="1"/>
  <c r="E14" i="3"/>
  <c r="E15" i="3" s="1"/>
  <c r="Q13" i="3"/>
  <c r="O12" i="3"/>
  <c r="O14" i="3" s="1"/>
  <c r="O15" i="3" s="1"/>
  <c r="G24" i="3" l="1"/>
  <c r="I24" i="3"/>
  <c r="E24" i="3"/>
  <c r="Q12" i="3"/>
  <c r="Q14" i="3" s="1"/>
  <c r="Q15" i="3" s="1"/>
  <c r="O24" i="3" l="1"/>
  <c r="H31" i="9" l="1"/>
  <c r="H46" i="9" s="1"/>
  <c r="H51" i="9" s="1"/>
  <c r="H81" i="9" s="1"/>
  <c r="H83" i="9" s="1"/>
  <c r="H84" i="9" s="1"/>
  <c r="Q24" i="3"/>
  <c r="D35" i="1" l="1"/>
  <c r="D46" i="1"/>
  <c r="D64" i="1" s="1"/>
  <c r="D69" i="1" s="1"/>
  <c r="D67" i="1" s="1"/>
  <c r="D117" i="1"/>
  <c r="D106" i="1"/>
  <c r="D135" i="1" l="1"/>
  <c r="D140" i="1" s="1"/>
  <c r="D138" i="1" s="1"/>
  <c r="P23" i="5"/>
  <c r="P25" i="5" s="1"/>
  <c r="P30" i="5" l="1"/>
  <c r="P32" i="5" s="1"/>
  <c r="AB23" i="5"/>
  <c r="AF23" i="5" s="1"/>
  <c r="R25" i="5"/>
  <c r="R30" i="5" s="1"/>
  <c r="AB24" i="5"/>
  <c r="AF24" i="5" s="1"/>
  <c r="AF25" i="5" l="1"/>
  <c r="Z25" i="5"/>
  <c r="Z30" i="5" s="1"/>
  <c r="AB25" i="5"/>
  <c r="Z32" i="5" l="1"/>
  <c r="AB30" i="5"/>
  <c r="AB32" i="5" s="1"/>
  <c r="AF30" i="5"/>
  <c r="AF32" i="5" s="1"/>
</calcChain>
</file>

<file path=xl/sharedStrings.xml><?xml version="1.0" encoding="utf-8"?>
<sst xmlns="http://schemas.openxmlformats.org/spreadsheetml/2006/main" count="434" uniqueCount="259">
  <si>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</si>
  <si>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</si>
  <si>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</si>
  <si>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</si>
  <si>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</si>
  <si>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</si>
  <si>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</si>
  <si>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</si>
  <si>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</si>
  <si>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</si>
  <si>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</si>
  <si>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</si>
  <si>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</si>
  <si>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</si>
  <si>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</si>
  <si>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</si>
  <si>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</si>
  <si>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</si>
  <si>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</si>
  <si>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</si>
  <si>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</si>
  <si>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</si>
  <si>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</si>
  <si>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</si>
  <si>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</si>
  <si>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</si>
  <si>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</si>
  <si>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</si>
  <si>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</si>
  <si>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</si>
  <si>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</si>
  <si>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</si>
  <si>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</si>
  <si>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</si>
  <si>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</si>
  <si>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</si>
  <si>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</si>
  <si>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</si>
  <si>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</si>
  <si>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</si>
  <si>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</si>
  <si>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</si>
  <si>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</si>
  <si>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</si>
  <si>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</si>
  <si>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</si>
  <si>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</si>
  <si>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</si>
  <si>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</si>
  <si>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</si>
  <si>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</si>
  <si>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</si>
  <si>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</si>
  <si>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</si>
  <si>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</si>
  <si>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</si>
  <si>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</si>
  <si>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</si>
  <si>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</si>
  <si>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</si>
  <si>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</si>
  <si>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</si>
  <si>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</si>
  <si>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</si>
  <si>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</si>
  <si>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</si>
  <si>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</si>
  <si>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</si>
  <si>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</si>
  <si>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</si>
  <si>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</si>
  <si>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</si>
  <si>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</si>
  <si>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</si>
  <si>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</si>
  <si>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</si>
  <si>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</si>
  <si>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</si>
  <si>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</si>
  <si>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</si>
  <si>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</si>
  <si>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</si>
  <si>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</si>
  <si>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</si>
  <si>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</si>
  <si>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</si>
  <si>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</si>
  <si>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</si>
  <si>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</si>
  <si>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</si>
  <si>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</si>
  <si>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</si>
  <si>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</si>
  <si>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</si>
  <si>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</si>
  <si>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</si>
  <si>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</si>
  <si>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</si>
  <si>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</si>
  <si>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</si>
  <si>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</si>
  <si>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</si>
  <si>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</si>
  <si>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</si>
  <si>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</si>
  <si>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</si>
  <si>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</si>
  <si>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</si>
  <si>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</si>
  <si>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</si>
  <si>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</si>
  <si>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</si>
  <si>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</si>
  <si>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</si>
  <si>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</si>
  <si>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</si>
  <si>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</si>
  <si>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</si>
  <si>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</si>
  <si>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</si>
  <si>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</si>
  <si>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</si>
  <si>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</si>
  <si>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</si>
  <si>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</si>
  <si>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</si>
  <si>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</si>
  <si>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</si>
  <si>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</si>
  <si>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</si>
  <si>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</si>
  <si>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</si>
  <si>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</si>
  <si>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</si>
  <si>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</si>
  <si>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</si>
  <si>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</si>
  <si>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</si>
  <si>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</si>
  <si>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</si>
  <si>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</si>
  <si>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</si>
  <si>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</si>
  <si>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</si>
  <si>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</si>
  <si>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</si>
  <si>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</si>
  <si>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</si>
  <si>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</si>
  <si>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</si>
  <si>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</si>
  <si>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</si>
  <si>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</si>
  <si>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</si>
  <si>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</si>
  <si>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</si>
  <si>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(ยังไม่ได้ตรวจสอบ</t>
  </si>
  <si>
    <t>แต่สอบทานแล้ว)</t>
  </si>
  <si>
    <t>(ตรวจสอบแล้ว)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</si>
  <si>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</si>
  <si>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</si>
  <si>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</si>
  <si>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</si>
  <si>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</si>
  <si>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>โอนกลับส่วนเกินทุนจากการตีราคาสำหรับการขายสินทรัพย์</t>
  </si>
  <si>
    <t xml:space="preserve">   ส่วนแบ่งกำไรจากเงินลงทุนในบริษัทร่วม</t>
  </si>
  <si>
    <t>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</si>
  <si>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</si>
  <si>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</si>
  <si>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</si>
  <si>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</si>
  <si>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</si>
  <si>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</si>
  <si>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</si>
  <si>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 xml:space="preserve">   จ่ายผลประโยชน์ระยะยาวของพนักงาน</t>
  </si>
  <si>
    <t>ผ่านกำไรขาดทุน</t>
  </si>
  <si>
    <t>เบ็ดเสร็จอื่น</t>
  </si>
  <si>
    <t xml:space="preserve">   - สุทธิจากภาษีเงินได้</t>
  </si>
  <si>
    <t>สินทรัพย์ทางการเงินหมุนเวียนอื่น</t>
  </si>
  <si>
    <t>รายได้ทางการเงิน</t>
  </si>
  <si>
    <t>กำไร (ขาดทุน) ส่วนที่เป็นของผู้ถือหุ้นของบริษัทฯ</t>
  </si>
  <si>
    <t>การแบ่งปันกำไร (ขาดทุน)</t>
  </si>
  <si>
    <t>กำไร (ขาดทุน) สำหรับงวด</t>
  </si>
  <si>
    <t>กำไร (ขาดทุน) ก่อนค่าใช้จ่ายภาษีเงินได้</t>
  </si>
  <si>
    <t>กำไร (ขาดทุน) จากกิจกรรมดำเนินงาน</t>
  </si>
  <si>
    <t>รายการปรับกระทบยอดกำไร (ขาดทุน) ก่อนค่าใช้จ่ายภาษีเงินได้เป็น</t>
  </si>
  <si>
    <t xml:space="preserve">   รายได้ทางการเงิน</t>
  </si>
  <si>
    <t xml:space="preserve">   ต้นทุนทางการเงิน</t>
  </si>
  <si>
    <t>ขาดทุนสำหรับงวด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</si>
  <si>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</si>
  <si>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</si>
  <si>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กำไรต่อหุ้น</t>
  </si>
  <si>
    <t>จากบริษัทร่วม</t>
  </si>
  <si>
    <t>หนี้สินตามสัญญาเช่าที่ถึงกำหนดชำระภายในหนึ่งปี</t>
  </si>
  <si>
    <t xml:space="preserve">เงินสดและรายการเทียบเท่าเงินสด ณ วันสิ้นงวด </t>
  </si>
  <si>
    <t xml:space="preserve">   กำไรรอการรับรู้จากสินทรัพย์สิทธิการใช้</t>
  </si>
  <si>
    <t xml:space="preserve">   รับคืนภาษีเงินได้</t>
  </si>
  <si>
    <t>ชำระคืนเงินกู้ยืมระยะยาวจากกิจการที่เกี่ยวข้องกัน</t>
  </si>
  <si>
    <t>จ่ายชำระหนี้สินตามสัญญาเช่า</t>
  </si>
  <si>
    <t xml:space="preserve">   การปรับลดสินค้าคงเหลือให้เป็นมูลค่าสุทธิที่จะได้รับ</t>
  </si>
  <si>
    <t>เงินสดสุทธิจาก (ใช้ไปใน) กิจกรรมดำเนินงาน</t>
  </si>
  <si>
    <t xml:space="preserve">   ส่วนแบ่งกำไรขาดทุนเบ็ดเสร็จอื่นในบริษัทร่วม</t>
  </si>
  <si>
    <t>การวัดมูลค่าเงิน</t>
  </si>
  <si>
    <t>ลงทุนในตราสารทุน</t>
  </si>
  <si>
    <t>ต้นทุนทางการเงิน</t>
  </si>
  <si>
    <t>ยอดคงเหลือ ณ วันที่ 1 มกราคม 2566</t>
  </si>
  <si>
    <t>ส่วนต่ำกว่าทุนจาก</t>
  </si>
  <si>
    <t>การเปลี่ยนแปลง</t>
  </si>
  <si>
    <t>สัดส่วนเงินลงทุน</t>
  </si>
  <si>
    <t>ในบริษัทย่อย</t>
  </si>
  <si>
    <t>เงินกู้ยืมระยะสั้นจากสถาบันการเงิน</t>
  </si>
  <si>
    <t>กำไรสำหรับงวด</t>
  </si>
  <si>
    <t xml:space="preserve">   สำรองผลประโยชน์ระยะยาวของพนักงาน</t>
  </si>
  <si>
    <t>เงินปันผลรับจากเงินลงทุนในบริษัทร่วม</t>
  </si>
  <si>
    <t xml:space="preserve">   ประมาณการหนี้สินที่เกี่ยวกับคดีฟ้องร้อง</t>
  </si>
  <si>
    <t>เงินปันผลรับจากเงินลงทุนในบริษัทย่อย</t>
  </si>
  <si>
    <t>เงินสดจ่ายซื้ออสังหาริมทรัพย์เพื่อการลงทุน</t>
  </si>
  <si>
    <t xml:space="preserve">   โอนที่ดิน อาคารและอุปกรณ์ไปเป็นอสังหาริมทรัพย์เพื่อการลงทุน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</si>
  <si>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</si>
  <si>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โอนต้นทุนการพัฒนาอสังหาริมทรัพย์ไปเป็นอสังหาริมทรัพย์เพื่อการลงทุน</t>
  </si>
  <si>
    <t xml:space="preserve">   ค่าเผื่อผลขาดทุนด้านเครดิตที่คาดว่าจะเกิดขึ้น (โอนกลับ) </t>
  </si>
  <si>
    <t xml:space="preserve">ยอดคงเหลือ ณ วันที่ 30 กันยายน 2566 </t>
  </si>
  <si>
    <t>ยอดคงเหลือ ณ วันที่ 30 กันยายน 2566</t>
  </si>
  <si>
    <t>การลงทุนในบริษัทย่อย</t>
  </si>
  <si>
    <t>ส่วนต่ำกว่าทุนจากการเปลี่ยนแปลงสัดส่วน</t>
  </si>
  <si>
    <t xml:space="preserve">   หนี้สูญ</t>
  </si>
  <si>
    <t>ยอดคงเหลือ ณ วันที่ 1 มกราคม 2567</t>
  </si>
  <si>
    <t>ยอดคงเหลือ ณ วันที่ 30 กันยายน 2567</t>
  </si>
  <si>
    <t>ณ วันที่ 30 กันยายน 2567</t>
  </si>
  <si>
    <t>30 กันยายน 2567</t>
  </si>
  <si>
    <t>31 ธันวาคม 2566</t>
  </si>
  <si>
    <t>สำหรับงวดสามเดือนสิ้นสุดวันที่ 30 กันยายน 2567</t>
  </si>
  <si>
    <t>สำหรับงวดเก้าเดือนสิ้นสุดวันที่ 30 กันยายน 2567</t>
  </si>
  <si>
    <t>เงินปันผลจ่าย</t>
  </si>
  <si>
    <t xml:space="preserve">   โอนกลับการปรับลดต้นทุนการพัฒนาอสังหาริมทรัพย์ให้เป็น</t>
  </si>
  <si>
    <t xml:space="preserve">       มูลค่าสุทธิที่จะได้รับ</t>
  </si>
  <si>
    <t xml:space="preserve">   ประมาณการหนี้สินสำหรับผลตอบแทนแก่ผู้เช่าในอัตราคงที่</t>
  </si>
  <si>
    <t xml:space="preserve">   ประมาณการหนี้สินสำหรับสมาชิกใช้สิทธิการพักในที่พักตากอากาศ</t>
  </si>
  <si>
    <t xml:space="preserve">   เงินปันผลรับจากเงินลงทุนในบริษัทย่อย</t>
  </si>
  <si>
    <t xml:space="preserve">   เงินปันผลรับจากเงินลงทุนในบริษัทร่วม</t>
  </si>
  <si>
    <t>หมายเหตุประกอบงบการเงินระหว่างกาลแบบย่อเป็นส่วนหนึ่งของงบการเงินนี้</t>
  </si>
  <si>
    <t>ส่วนแบ่งขาดทุนจากเงินลงทุนในบริษัทร่วม</t>
  </si>
  <si>
    <t>กำไร (ขาดทุน) จากการเปลี่ยนแปลงมูลค่าของเงินลงทุนในตราสารทุน</t>
  </si>
  <si>
    <t xml:space="preserve">กำไรสำหรับงวด </t>
  </si>
  <si>
    <t>3, 12</t>
  </si>
  <si>
    <t>เงินสดและรายการเทียบเท่าเงินสดลดลงสุทธิ</t>
  </si>
  <si>
    <t xml:space="preserve">   โอนเงินมัดจำค่าซื้อที่ดินไปเป็นที่ดิน อาคารและอุปกรณ์</t>
  </si>
  <si>
    <t xml:space="preserve">   โอนเงินมัดจำค่าซื้อที่ดินไปเป็นต้นทุนการพัฒนาอสังหาริมทรัพย์</t>
  </si>
  <si>
    <t xml:space="preserve">   โอนต้นทุนการพัฒนาอสังหาริมทรัพย์ไปเป็นที่ดิน อาคารและอุปกรณ์</t>
  </si>
  <si>
    <t>เงินสดสุทธิจาก (ใช้ไปใน) กิจกรรมลงทุน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</si>
  <si>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</si>
  <si>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</si>
  <si>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</si>
  <si>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</si>
  <si>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 xml:space="preserve">   (กำไร) ขาดทุนจากการขายที่ดิน อาคารและอุปกรณ์</t>
  </si>
  <si>
    <t>เงินลงทุนในตราสารทุนที่ถูกตัดรายการออกจากบัญชี</t>
  </si>
  <si>
    <t xml:space="preserve">   ในระหว่างงวดของบริษัทร่วม</t>
  </si>
  <si>
    <t>เงินกู้ยืมระยะสั้นจากสถาบันการเงินเพิ่มขึ้น (ลดลง)</t>
  </si>
  <si>
    <t>กำไร (ขาดทุน) จาก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</si>
</sst>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b/>
      <sz val="12"/>
      <color theme="9"/>
      <name val="Angsana New"/>
      <family val="1"/>
    </font>
    <font>
      <sz val="12"/>
      <color theme="9"/>
      <name val="Angsana New"/>
      <family val="1"/>
    </font>
    <font>
      <b/>
      <sz val="14"/>
      <color theme="9"/>
      <name val="Angsana New"/>
      <family val="1"/>
    </font>
    <font>
      <sz val="14"/>
      <color theme="9"/>
      <name val="Angsana New"/>
      <family val="1"/>
    </font>
    <font>
      <i/>
      <sz val="14"/>
      <name val="Angsana New"/>
      <family val="1"/>
    </font>
    <font>
      <u/>
      <sz val="14"/>
      <color theme="9"/>
      <name val="Angsana New"/>
      <family val="1"/>
    </font>
    <font>
      <i/>
      <sz val="14"/>
      <color theme="9"/>
      <name val="Angsana New"/>
      <family val="1"/>
    </font>
    <font>
      <sz val="10"/>
      <color theme="1"/>
      <name val="Arial"/>
      <family val="2"/>
    </font>
    <font>
      <sz val="14"/>
      <color theme="1"/>
      <name val="Angsana New"/>
      <family val="1"/>
    </font>
    <font>
      <i/>
      <sz val="12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0" fontId="16" fillId="0" borderId="0"/>
  </cellStyleXfs>
  <cellXfs count="148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41" fontId="3" fillId="0" borderId="0" xfId="0" applyNumberFormat="1" applyFont="1" applyAlignment="1">
      <alignment horizontal="right" vertical="center"/>
    </xf>
    <xf numFmtId="41" fontId="3" fillId="0" borderId="0" xfId="0" applyNumberFormat="1" applyFont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0" xfId="0" applyNumberFormat="1" applyFont="1" applyAlignment="1">
      <alignment horizontal="left" vertical="center"/>
    </xf>
    <xf numFmtId="41" fontId="3" fillId="0" borderId="5" xfId="0" applyNumberFormat="1" applyFont="1" applyBorder="1" applyAlignment="1">
      <alignment horizontal="right" vertical="center"/>
    </xf>
    <xf numFmtId="41" fontId="3" fillId="0" borderId="6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6" fillId="0" borderId="0" xfId="0" applyNumberFormat="1" applyFont="1" applyAlignment="1">
      <alignment horizontal="right" vertical="center"/>
    </xf>
    <xf numFmtId="41" fontId="6" fillId="0" borderId="1" xfId="0" applyNumberFormat="1" applyFont="1" applyBorder="1" applyAlignment="1">
      <alignment horizontal="left" vertical="center"/>
    </xf>
    <xf numFmtId="41" fontId="6" fillId="0" borderId="1" xfId="0" applyNumberFormat="1" applyFont="1" applyBorder="1" applyAlignment="1">
      <alignment horizontal="right" vertical="center"/>
    </xf>
    <xf numFmtId="41" fontId="6" fillId="0" borderId="5" xfId="0" applyNumberFormat="1" applyFont="1" applyBorder="1" applyAlignment="1">
      <alignment horizontal="right" vertical="center"/>
    </xf>
    <xf numFmtId="0" fontId="6" fillId="0" borderId="0" xfId="3" applyFont="1" applyAlignment="1">
      <alignment vertical="center"/>
    </xf>
    <xf numFmtId="41" fontId="6" fillId="2" borderId="0" xfId="0" applyNumberFormat="1" applyFont="1" applyFill="1" applyAlignment="1">
      <alignment horizontal="right" vertical="center"/>
    </xf>
    <xf numFmtId="41" fontId="6" fillId="2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41" fontId="12" fillId="2" borderId="0" xfId="0" applyNumberFormat="1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41" fontId="12" fillId="0" borderId="0" xfId="0" applyNumberFormat="1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41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0" borderId="0" xfId="3" applyFont="1" applyAlignment="1">
      <alignment vertical="center"/>
    </xf>
    <xf numFmtId="0" fontId="12" fillId="2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/>
    </xf>
    <xf numFmtId="41" fontId="6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37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center" vertical="center"/>
    </xf>
    <xf numFmtId="41" fontId="6" fillId="0" borderId="0" xfId="0" quotePrefix="1" applyNumberFormat="1" applyFont="1" applyAlignment="1">
      <alignment horizontal="right" vertical="center"/>
    </xf>
    <xf numFmtId="37" fontId="6" fillId="0" borderId="0" xfId="0" applyNumberFormat="1" applyFont="1" applyAlignment="1">
      <alignment horizontal="right" vertical="center"/>
    </xf>
    <xf numFmtId="41" fontId="6" fillId="0" borderId="1" xfId="0" applyNumberFormat="1" applyFont="1" applyBorder="1" applyAlignment="1">
      <alignment vertical="center"/>
    </xf>
    <xf numFmtId="41" fontId="6" fillId="0" borderId="2" xfId="0" applyNumberFormat="1" applyFont="1" applyBorder="1" applyAlignment="1">
      <alignment vertical="center"/>
    </xf>
    <xf numFmtId="41" fontId="6" fillId="0" borderId="5" xfId="0" applyNumberFormat="1" applyFont="1" applyBorder="1" applyAlignment="1">
      <alignment vertical="center"/>
    </xf>
    <xf numFmtId="37" fontId="12" fillId="0" borderId="0" xfId="0" applyNumberFormat="1" applyFont="1" applyAlignment="1">
      <alignment horizontal="center" vertical="center"/>
    </xf>
    <xf numFmtId="164" fontId="6" fillId="0" borderId="3" xfId="2" applyNumberFormat="1" applyFont="1" applyFill="1" applyBorder="1" applyAlignment="1">
      <alignment vertical="center"/>
    </xf>
    <xf numFmtId="37" fontId="6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3" fontId="6" fillId="0" borderId="3" xfId="2" applyFont="1" applyBorder="1" applyAlignment="1">
      <alignment vertical="center"/>
    </xf>
    <xf numFmtId="39" fontId="6" fillId="0" borderId="0" xfId="0" applyNumberFormat="1" applyFont="1" applyAlignment="1">
      <alignment vertical="center"/>
    </xf>
    <xf numFmtId="39" fontId="1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7" fontId="7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centerContinuous" vertical="center"/>
    </xf>
    <xf numFmtId="37" fontId="7" fillId="0" borderId="1" xfId="0" applyNumberFormat="1" applyFont="1" applyBorder="1" applyAlignment="1">
      <alignment horizontal="centerContinuous" vertical="center"/>
    </xf>
    <xf numFmtId="41" fontId="6" fillId="0" borderId="3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43" fontId="6" fillId="0" borderId="0" xfId="0" applyNumberFormat="1" applyFont="1" applyAlignment="1">
      <alignment vertical="center"/>
    </xf>
    <xf numFmtId="43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43" fontId="12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41" fontId="6" fillId="0" borderId="1" xfId="2" applyNumberFormat="1" applyFont="1" applyFill="1" applyBorder="1" applyAlignment="1">
      <alignment vertical="center"/>
    </xf>
    <xf numFmtId="49" fontId="12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41" fontId="12" fillId="0" borderId="0" xfId="0" quotePrefix="1" applyNumberFormat="1" applyFont="1" applyAlignment="1">
      <alignment horizontal="center" vertical="center"/>
    </xf>
    <xf numFmtId="41" fontId="6" fillId="0" borderId="0" xfId="2" applyNumberFormat="1" applyFont="1" applyFill="1" applyAlignment="1">
      <alignment vertical="center"/>
    </xf>
    <xf numFmtId="41" fontId="6" fillId="0" borderId="0" xfId="4" applyNumberFormat="1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37" fontId="7" fillId="0" borderId="1" xfId="0" applyNumberFormat="1" applyFont="1" applyBorder="1" applyAlignment="1">
      <alignment horizontal="center" vertical="center"/>
    </xf>
    <xf numFmtId="0" fontId="6" fillId="0" borderId="0" xfId="4" applyFont="1" applyAlignment="1">
      <alignment vertical="center"/>
    </xf>
    <xf numFmtId="0" fontId="15" fillId="0" borderId="0" xfId="0" applyFont="1" applyAlignment="1">
      <alignment horizontal="center" vertical="center"/>
    </xf>
    <xf numFmtId="49" fontId="6" fillId="0" borderId="0" xfId="3" applyNumberFormat="1" applyFont="1" applyAlignment="1">
      <alignment vertical="top"/>
    </xf>
    <xf numFmtId="0" fontId="17" fillId="0" borderId="0" xfId="0" applyFont="1" applyAlignment="1">
      <alignment horizontal="left"/>
    </xf>
    <xf numFmtId="164" fontId="17" fillId="0" borderId="0" xfId="2" applyNumberFormat="1" applyFont="1" applyFill="1" applyAlignment="1">
      <alignment vertical="center"/>
    </xf>
    <xf numFmtId="41" fontId="17" fillId="0" borderId="0" xfId="4" applyNumberFormat="1" applyFont="1" applyAlignment="1">
      <alignment horizontal="center" vertical="center"/>
    </xf>
    <xf numFmtId="41" fontId="17" fillId="0" borderId="0" xfId="0" applyNumberFormat="1" applyFont="1" applyAlignment="1">
      <alignment vertical="center"/>
    </xf>
    <xf numFmtId="41" fontId="17" fillId="0" borderId="0" xfId="0" quotePrefix="1" applyNumberFormat="1" applyFont="1" applyAlignment="1">
      <alignment horizontal="right" vertical="center"/>
    </xf>
    <xf numFmtId="41" fontId="17" fillId="0" borderId="1" xfId="0" applyNumberFormat="1" applyFont="1" applyBorder="1" applyAlignment="1">
      <alignment vertical="center"/>
    </xf>
    <xf numFmtId="41" fontId="17" fillId="0" borderId="1" xfId="0" applyNumberFormat="1" applyFont="1" applyBorder="1" applyAlignment="1">
      <alignment horizontal="right" vertical="center"/>
    </xf>
    <xf numFmtId="41" fontId="17" fillId="0" borderId="0" xfId="0" applyNumberFormat="1" applyFont="1" applyAlignment="1">
      <alignment horizontal="center" vertical="center"/>
    </xf>
    <xf numFmtId="41" fontId="17" fillId="0" borderId="0" xfId="0" applyNumberFormat="1" applyFont="1" applyAlignment="1">
      <alignment horizontal="right" vertical="center"/>
    </xf>
    <xf numFmtId="0" fontId="17" fillId="0" borderId="0" xfId="6" applyFont="1" applyAlignment="1">
      <alignment vertical="center"/>
    </xf>
    <xf numFmtId="37" fontId="17" fillId="0" borderId="0" xfId="0" applyNumberFormat="1" applyFont="1" applyAlignment="1">
      <alignment vertical="center"/>
    </xf>
    <xf numFmtId="43" fontId="17" fillId="0" borderId="0" xfId="0" applyNumberFormat="1" applyFont="1" applyAlignment="1">
      <alignment vertical="center"/>
    </xf>
    <xf numFmtId="164" fontId="17" fillId="0" borderId="0" xfId="2" applyNumberFormat="1" applyFont="1" applyFill="1" applyBorder="1" applyAlignment="1">
      <alignment vertical="center"/>
    </xf>
    <xf numFmtId="41" fontId="17" fillId="0" borderId="1" xfId="2" applyNumberFormat="1" applyFont="1" applyFill="1" applyBorder="1" applyAlignment="1">
      <alignment vertical="center"/>
    </xf>
    <xf numFmtId="37" fontId="17" fillId="0" borderId="0" xfId="0" applyNumberFormat="1" applyFont="1" applyAlignment="1">
      <alignment horizontal="right" vertical="center"/>
    </xf>
    <xf numFmtId="37" fontId="17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Continuous" vertical="center"/>
    </xf>
    <xf numFmtId="0" fontId="13" fillId="2" borderId="0" xfId="0" applyFont="1" applyFill="1" applyAlignment="1">
      <alignment horizontal="center" vertical="center"/>
    </xf>
    <xf numFmtId="41" fontId="6" fillId="0" borderId="2" xfId="2" applyNumberFormat="1" applyFont="1" applyFill="1" applyBorder="1" applyAlignment="1">
      <alignment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1" fontId="6" fillId="0" borderId="3" xfId="2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41" fontId="6" fillId="0" borderId="0" xfId="2" applyNumberFormat="1" applyFont="1" applyFill="1" applyAlignment="1">
      <alignment horizontal="right" vertical="center"/>
    </xf>
    <xf numFmtId="41" fontId="6" fillId="0" borderId="0" xfId="2" quotePrefix="1" applyNumberFormat="1" applyFont="1" applyFill="1" applyAlignment="1">
      <alignment horizontal="right" vertical="center"/>
    </xf>
    <xf numFmtId="0" fontId="6" fillId="3" borderId="0" xfId="0" applyFont="1" applyFill="1" applyAlignment="1">
      <alignment vertical="center"/>
    </xf>
    <xf numFmtId="14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indent="1"/>
    </xf>
    <xf numFmtId="41" fontId="12" fillId="0" borderId="0" xfId="2" applyNumberFormat="1" applyFont="1" applyFill="1" applyAlignment="1">
      <alignment horizontal="center" vertical="center"/>
    </xf>
    <xf numFmtId="43" fontId="12" fillId="0" borderId="0" xfId="2" applyFont="1" applyFill="1" applyAlignment="1">
      <alignment horizontal="center" vertical="center"/>
    </xf>
    <xf numFmtId="0" fontId="6" fillId="0" borderId="4" xfId="0" applyFont="1" applyBorder="1" applyAlignment="1">
      <alignment vertical="center"/>
    </xf>
    <xf numFmtId="41" fontId="17" fillId="0" borderId="0" xfId="2" applyNumberFormat="1" applyFont="1" applyFill="1" applyAlignment="1">
      <alignment vertical="center"/>
    </xf>
    <xf numFmtId="41" fontId="17" fillId="0" borderId="2" xfId="2" applyNumberFormat="1" applyFont="1" applyFill="1" applyBorder="1" applyAlignment="1">
      <alignment vertical="center"/>
    </xf>
    <xf numFmtId="41" fontId="17" fillId="0" borderId="3" xfId="2" applyNumberFormat="1" applyFont="1" applyFill="1" applyBorder="1" applyAlignment="1">
      <alignment vertical="center"/>
    </xf>
    <xf numFmtId="41" fontId="17" fillId="0" borderId="2" xfId="0" applyNumberFormat="1" applyFont="1" applyBorder="1" applyAlignment="1">
      <alignment vertical="center"/>
    </xf>
    <xf numFmtId="41" fontId="17" fillId="0" borderId="0" xfId="2" applyNumberFormat="1" applyFont="1" applyFill="1" applyAlignment="1">
      <alignment horizontal="right" vertical="center"/>
    </xf>
    <xf numFmtId="41" fontId="17" fillId="0" borderId="0" xfId="2" applyNumberFormat="1" applyFont="1" applyFill="1" applyBorder="1" applyAlignment="1">
      <alignment vertical="center"/>
    </xf>
    <xf numFmtId="41" fontId="3" fillId="0" borderId="7" xfId="0" applyNumberFormat="1" applyFont="1" applyBorder="1" applyAlignment="1">
      <alignment horizontal="right" vertical="center"/>
    </xf>
    <xf numFmtId="41" fontId="3" fillId="0" borderId="8" xfId="0" applyNumberFormat="1" applyFont="1" applyBorder="1" applyAlignment="1">
      <alignment horizontal="right" vertical="center"/>
    </xf>
    <xf numFmtId="41" fontId="3" fillId="0" borderId="7" xfId="0" applyNumberFormat="1" applyFont="1" applyBorder="1" applyAlignment="1">
      <alignment vertical="center"/>
    </xf>
    <xf numFmtId="41" fontId="3" fillId="0" borderId="8" xfId="0" applyNumberFormat="1" applyFont="1" applyBorder="1" applyAlignment="1">
      <alignment vertical="center"/>
    </xf>
    <xf numFmtId="41" fontId="6" fillId="0" borderId="7" xfId="0" applyNumberFormat="1" applyFont="1" applyBorder="1" applyAlignment="1">
      <alignment horizontal="right" vertical="center"/>
    </xf>
    <xf numFmtId="41" fontId="6" fillId="0" borderId="8" xfId="0" applyNumberFormat="1" applyFont="1" applyBorder="1" applyAlignment="1">
      <alignment horizontal="left" vertical="center"/>
    </xf>
    <xf numFmtId="41" fontId="6" fillId="0" borderId="8" xfId="0" applyNumberFormat="1" applyFont="1" applyBorder="1" applyAlignment="1">
      <alignment horizontal="right" vertical="center"/>
    </xf>
    <xf numFmtId="41" fontId="6" fillId="0" borderId="3" xfId="0" applyNumberFormat="1" applyFont="1" applyBorder="1" applyAlignment="1">
      <alignment horizontal="right" vertical="center"/>
    </xf>
    <xf numFmtId="41" fontId="17" fillId="0" borderId="1" xfId="0" quotePrefix="1" applyNumberFormat="1" applyFont="1" applyBorder="1" applyAlignment="1">
      <alignment horizontal="right" vertical="center"/>
    </xf>
    <xf numFmtId="37" fontId="17" fillId="0" borderId="0" xfId="6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7">
    <cellStyle name="Comma 2" xfId="2" xr:uid="{00000000-0005-0000-0000-000000000000}"/>
    <cellStyle name="Normal" xfId="0" builtinId="0"/>
    <cellStyle name="Normal 102" xfId="6" xr:uid="{29B14BA2-68E3-49EE-9F56-D1144B71FAFF}"/>
    <cellStyle name="Normal 2" xfId="3" xr:uid="{00000000-0005-0000-0000-000002000000}"/>
    <cellStyle name="Normal 3" xfId="4" xr:uid="{751C81F1-ABFE-4C07-95D0-530A07962500}"/>
    <cellStyle name="Percent" xfId="1" builtinId="5"/>
    <cellStyle name="Percent 2" xfId="5" xr:uid="{AE02BD4E-84CE-424D-BC6E-C2881FDE2BCB}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dimension ref="A1:O130"/>
  <sheetViews>
    <sheetView showGridLines="0" view="pageBreakPreview" topLeftCell="A76" zoomScale="115" zoomScaleNormal="100" zoomScaleSheetLayoutView="115" workbookViewId="0">
      <selection activeCell="H88" sqref="H88"/>
    </sheetView>
  </sheetViews>
  <sheetFormatPr defaultColWidth="9.140625" defaultRowHeight="21.75" customHeight="1" x14ac:dyDescent="0.2"/>
  <cols>
    <col min="1" max="1" width="46.5703125" style="11" customWidth="1"/>
    <col min="2" max="2" width="6.85546875" style="11" customWidth="1"/>
    <col min="3" max="3" width="1.42578125" style="30" customWidth="1"/>
    <col min="4" max="4" width="13.5703125" style="11" customWidth="1"/>
    <col min="5" max="5" width="0.85546875" style="11" customWidth="1"/>
    <col min="6" max="6" width="13.5703125" style="11" customWidth="1"/>
    <col min="7" max="7" width="1.140625" style="31" customWidth="1"/>
    <col min="8" max="8" width="13.5703125" style="11" customWidth="1"/>
    <col min="9" max="9" width="0.85546875" style="31" customWidth="1"/>
    <col min="10" max="10" width="13.5703125" style="11" customWidth="1"/>
    <col min="11" max="11" width="2" style="31" customWidth="1"/>
    <col min="12" max="12" width="13.42578125" style="11" customWidth="1"/>
    <col min="13" max="16384" width="9.140625" style="11"/>
  </cols>
  <sheetData>
    <row r="1" spans="1:11" s="23" customFormat="1" ht="21.75" customHeight="1" x14ac:dyDescent="0.2">
      <c r="A1" s="23" t="s">
        <v>0</v>
      </c>
      <c r="C1" s="30"/>
      <c r="G1" s="31"/>
      <c r="I1" s="34"/>
      <c r="K1" s="31"/>
    </row>
    <row r="2" spans="1:11" s="23" customFormat="1" ht="21.75" customHeight="1" x14ac:dyDescent="0.2">
      <c r="A2" s="23" t="s">
        <v>250</v>
      </c>
      <c r="C2" s="30"/>
      <c r="G2" s="31"/>
      <c r="I2" s="34"/>
      <c r="K2" s="31"/>
    </row>
    <row r="3" spans="1:11" s="23" customFormat="1" ht="21.75" customHeight="1" x14ac:dyDescent="0.2">
      <c r="A3" s="23" t="s">
        <v>228</v>
      </c>
      <c r="C3" s="30"/>
      <c r="G3" s="31"/>
      <c r="I3" s="34"/>
      <c r="K3" s="31"/>
    </row>
    <row r="4" spans="1:11" ht="21.75" customHeight="1" x14ac:dyDescent="0.2">
      <c r="A4" s="44"/>
      <c r="B4" s="44"/>
      <c r="C4" s="80"/>
      <c r="D4" s="44"/>
      <c r="E4" s="44"/>
      <c r="F4" s="44"/>
      <c r="H4" s="44"/>
      <c r="J4" s="12" t="s">
        <v>133</v>
      </c>
    </row>
    <row r="5" spans="1:11" s="23" customFormat="1" ht="21.75" customHeight="1" x14ac:dyDescent="0.2">
      <c r="A5" s="45"/>
      <c r="B5" s="45"/>
      <c r="C5" s="108"/>
      <c r="D5" s="142" t="s">
        <v>1</v>
      </c>
      <c r="E5" s="142"/>
      <c r="F5" s="142"/>
      <c r="G5" s="31"/>
      <c r="H5" s="142" t="s">
        <v>2</v>
      </c>
      <c r="I5" s="142"/>
      <c r="J5" s="142"/>
      <c r="K5" s="31"/>
    </row>
    <row r="6" spans="1:11" ht="21.75" customHeight="1" x14ac:dyDescent="0.2">
      <c r="B6" s="41" t="s">
        <v>3</v>
      </c>
      <c r="D6" s="41" t="s">
        <v>229</v>
      </c>
      <c r="F6" s="41" t="s">
        <v>230</v>
      </c>
      <c r="H6" s="41" t="s">
        <v>229</v>
      </c>
      <c r="J6" s="41" t="s">
        <v>230</v>
      </c>
    </row>
    <row r="7" spans="1:11" ht="21.75" customHeight="1" x14ac:dyDescent="0.2">
      <c r="B7" s="14"/>
      <c r="D7" s="13" t="s">
        <v>156</v>
      </c>
      <c r="F7" s="13" t="s">
        <v>158</v>
      </c>
      <c r="H7" s="13" t="s">
        <v>156</v>
      </c>
      <c r="J7" s="13" t="s">
        <v>158</v>
      </c>
    </row>
    <row r="8" spans="1:11" ht="21.75" customHeight="1" x14ac:dyDescent="0.2">
      <c r="B8" s="14"/>
      <c r="D8" s="13" t="s">
        <v>157</v>
      </c>
      <c r="F8" s="13"/>
      <c r="H8" s="13" t="s">
        <v>157</v>
      </c>
      <c r="J8" s="13"/>
    </row>
    <row r="9" spans="1:11" ht="21.75" customHeight="1" x14ac:dyDescent="0.2">
      <c r="A9" s="23" t="s">
        <v>4</v>
      </c>
    </row>
    <row r="10" spans="1:11" ht="21.75" customHeight="1" x14ac:dyDescent="0.2">
      <c r="A10" s="23" t="s">
        <v>5</v>
      </c>
    </row>
    <row r="11" spans="1:11" ht="21.75" customHeight="1" x14ac:dyDescent="0.2">
      <c r="A11" s="11" t="s">
        <v>6</v>
      </c>
      <c r="B11" s="109"/>
      <c r="C11" s="40"/>
      <c r="D11" s="85">
        <v>911159</v>
      </c>
      <c r="E11" s="50"/>
      <c r="F11" s="125">
        <v>1453363</v>
      </c>
      <c r="G11" s="95"/>
      <c r="H11" s="125">
        <v>57493</v>
      </c>
      <c r="I11" s="35"/>
      <c r="J11" s="125">
        <v>419478</v>
      </c>
      <c r="K11" s="35"/>
    </row>
    <row r="12" spans="1:11" ht="21.75" customHeight="1" x14ac:dyDescent="0.2">
      <c r="A12" s="11" t="s">
        <v>98</v>
      </c>
      <c r="B12" s="109">
        <v>2</v>
      </c>
      <c r="C12" s="40"/>
      <c r="D12" s="85">
        <v>1322472</v>
      </c>
      <c r="E12" s="50"/>
      <c r="F12" s="125">
        <v>1004808</v>
      </c>
      <c r="G12" s="95"/>
      <c r="H12" s="125">
        <v>93100</v>
      </c>
      <c r="I12" s="35"/>
      <c r="J12" s="125">
        <v>163340</v>
      </c>
      <c r="K12" s="35"/>
    </row>
    <row r="13" spans="1:11" ht="21.75" customHeight="1" x14ac:dyDescent="0.2">
      <c r="A13" s="11" t="s">
        <v>99</v>
      </c>
      <c r="B13" s="109"/>
      <c r="C13" s="40"/>
      <c r="D13" s="85">
        <v>164482</v>
      </c>
      <c r="E13" s="50"/>
      <c r="F13" s="125">
        <v>160081</v>
      </c>
      <c r="G13" s="95"/>
      <c r="H13" s="125">
        <v>0</v>
      </c>
      <c r="I13" s="35"/>
      <c r="J13" s="125">
        <v>0</v>
      </c>
      <c r="K13" s="35"/>
    </row>
    <row r="14" spans="1:11" ht="21.75" customHeight="1" x14ac:dyDescent="0.2">
      <c r="A14" s="11" t="s">
        <v>100</v>
      </c>
      <c r="B14" s="109">
        <v>4</v>
      </c>
      <c r="C14" s="40"/>
      <c r="D14" s="85">
        <v>4553990</v>
      </c>
      <c r="E14" s="50"/>
      <c r="F14" s="125">
        <v>3536579</v>
      </c>
      <c r="G14" s="95"/>
      <c r="H14" s="125">
        <v>111429</v>
      </c>
      <c r="I14" s="35"/>
      <c r="J14" s="125">
        <v>111429</v>
      </c>
      <c r="K14" s="35"/>
    </row>
    <row r="15" spans="1:11" ht="21.75" customHeight="1" x14ac:dyDescent="0.2">
      <c r="A15" s="11" t="s">
        <v>168</v>
      </c>
      <c r="B15" s="109"/>
      <c r="C15" s="40"/>
      <c r="D15" s="85">
        <v>595768</v>
      </c>
      <c r="E15" s="50"/>
      <c r="F15" s="125">
        <v>318327</v>
      </c>
      <c r="G15" s="95"/>
      <c r="H15" s="125">
        <v>0</v>
      </c>
      <c r="J15" s="125">
        <v>0</v>
      </c>
    </row>
    <row r="16" spans="1:11" ht="21.75" customHeight="1" x14ac:dyDescent="0.2">
      <c r="A16" s="11" t="s">
        <v>178</v>
      </c>
      <c r="B16" s="109"/>
      <c r="C16" s="40"/>
      <c r="D16" s="85">
        <v>16839</v>
      </c>
      <c r="E16" s="50"/>
      <c r="F16" s="125">
        <v>16768</v>
      </c>
      <c r="G16" s="95"/>
      <c r="H16" s="125">
        <v>2386</v>
      </c>
      <c r="I16" s="35"/>
      <c r="J16" s="125">
        <v>2386</v>
      </c>
    </row>
    <row r="17" spans="1:11" ht="21.75" customHeight="1" x14ac:dyDescent="0.2">
      <c r="A17" s="11" t="s">
        <v>7</v>
      </c>
      <c r="B17" s="109"/>
      <c r="C17" s="40"/>
      <c r="D17" s="85">
        <v>297404</v>
      </c>
      <c r="E17" s="50"/>
      <c r="F17" s="125">
        <v>377614</v>
      </c>
      <c r="G17" s="95"/>
      <c r="H17" s="125">
        <v>23290</v>
      </c>
      <c r="I17" s="35"/>
      <c r="J17" s="125">
        <v>20652</v>
      </c>
      <c r="K17" s="35"/>
    </row>
    <row r="18" spans="1:11" ht="21.75" customHeight="1" x14ac:dyDescent="0.2">
      <c r="A18" s="23" t="s">
        <v>8</v>
      </c>
      <c r="B18" s="109"/>
      <c r="C18" s="40"/>
      <c r="D18" s="110">
        <f>SUM(D11:D17)</f>
        <v>7862114</v>
      </c>
      <c r="E18" s="50"/>
      <c r="F18" s="126">
        <f>SUM(F11:F17)</f>
        <v>6867540</v>
      </c>
      <c r="G18" s="95"/>
      <c r="H18" s="126">
        <f>SUM(H11:H17)</f>
        <v>287698</v>
      </c>
      <c r="I18" s="35"/>
      <c r="J18" s="126">
        <f>SUM(J11:J17)</f>
        <v>717285</v>
      </c>
      <c r="K18" s="35"/>
    </row>
    <row r="19" spans="1:11" ht="21.75" customHeight="1" x14ac:dyDescent="0.2">
      <c r="A19" s="23" t="s">
        <v>9</v>
      </c>
      <c r="B19" s="109"/>
      <c r="C19" s="40"/>
      <c r="D19" s="85"/>
      <c r="E19" s="50"/>
      <c r="F19" s="125"/>
      <c r="G19" s="95"/>
      <c r="H19" s="125"/>
      <c r="I19" s="35"/>
      <c r="J19" s="125"/>
    </row>
    <row r="20" spans="1:11" ht="21.75" customHeight="1" x14ac:dyDescent="0.2">
      <c r="A20" s="11" t="s">
        <v>169</v>
      </c>
      <c r="B20" s="109"/>
      <c r="C20" s="40"/>
      <c r="D20" s="85">
        <v>863729</v>
      </c>
      <c r="E20" s="50"/>
      <c r="F20" s="125">
        <v>867137</v>
      </c>
      <c r="G20" s="95"/>
      <c r="H20" s="125">
        <v>0</v>
      </c>
      <c r="I20" s="35"/>
      <c r="J20" s="125">
        <v>0</v>
      </c>
    </row>
    <row r="21" spans="1:11" ht="21.75" customHeight="1" x14ac:dyDescent="0.2">
      <c r="A21" s="11" t="s">
        <v>10</v>
      </c>
      <c r="B21" s="109">
        <v>5</v>
      </c>
      <c r="C21" s="40"/>
      <c r="D21" s="85">
        <v>542711</v>
      </c>
      <c r="E21" s="50"/>
      <c r="F21" s="125">
        <v>499313</v>
      </c>
      <c r="G21" s="95"/>
      <c r="H21" s="125">
        <v>0</v>
      </c>
      <c r="I21" s="35"/>
      <c r="J21" s="125">
        <v>0</v>
      </c>
    </row>
    <row r="22" spans="1:11" ht="21.75" customHeight="1" x14ac:dyDescent="0.2">
      <c r="A22" s="11" t="s">
        <v>11</v>
      </c>
      <c r="B22" s="48">
        <v>6</v>
      </c>
      <c r="C22" s="40"/>
      <c r="D22" s="85">
        <v>0</v>
      </c>
      <c r="E22" s="50"/>
      <c r="F22" s="125">
        <v>0</v>
      </c>
      <c r="G22" s="95"/>
      <c r="H22" s="125">
        <v>4242655</v>
      </c>
      <c r="I22" s="35"/>
      <c r="J22" s="125">
        <v>4242655</v>
      </c>
    </row>
    <row r="23" spans="1:11" ht="21.75" customHeight="1" x14ac:dyDescent="0.2">
      <c r="A23" s="11" t="s">
        <v>101</v>
      </c>
      <c r="B23" s="48">
        <v>7</v>
      </c>
      <c r="C23" s="40"/>
      <c r="D23" s="85">
        <v>1060061</v>
      </c>
      <c r="E23" s="50"/>
      <c r="F23" s="125">
        <v>1076643</v>
      </c>
      <c r="G23" s="95"/>
      <c r="H23" s="125">
        <v>777454</v>
      </c>
      <c r="I23" s="35"/>
      <c r="J23" s="125">
        <v>777454</v>
      </c>
    </row>
    <row r="24" spans="1:11" ht="21.75" customHeight="1" x14ac:dyDescent="0.2">
      <c r="A24" s="11" t="s">
        <v>12</v>
      </c>
      <c r="B24" s="48">
        <v>3</v>
      </c>
      <c r="C24" s="40"/>
      <c r="D24" s="85">
        <v>0</v>
      </c>
      <c r="E24" s="50"/>
      <c r="F24" s="125">
        <v>0</v>
      </c>
      <c r="G24" s="95"/>
      <c r="H24" s="125">
        <v>897000</v>
      </c>
      <c r="I24" s="35"/>
      <c r="J24" s="125">
        <v>1335000</v>
      </c>
    </row>
    <row r="25" spans="1:11" ht="21.75" customHeight="1" x14ac:dyDescent="0.2">
      <c r="A25" s="11" t="s">
        <v>103</v>
      </c>
      <c r="B25" s="48">
        <v>8</v>
      </c>
      <c r="C25" s="40"/>
      <c r="D25" s="85">
        <v>1624202</v>
      </c>
      <c r="E25" s="50"/>
      <c r="F25" s="125">
        <v>1624202</v>
      </c>
      <c r="G25" s="95"/>
      <c r="H25" s="125">
        <v>226595</v>
      </c>
      <c r="I25" s="35"/>
      <c r="J25" s="125">
        <v>226595</v>
      </c>
      <c r="K25" s="84"/>
    </row>
    <row r="26" spans="1:11" ht="21.75" customHeight="1" x14ac:dyDescent="0.2">
      <c r="A26" s="11" t="s">
        <v>102</v>
      </c>
      <c r="B26" s="48">
        <v>9</v>
      </c>
      <c r="C26" s="40"/>
      <c r="D26" s="85">
        <v>18766520</v>
      </c>
      <c r="E26" s="50"/>
      <c r="F26" s="125">
        <v>18596447</v>
      </c>
      <c r="G26" s="95"/>
      <c r="H26" s="125">
        <v>33595</v>
      </c>
      <c r="I26" s="35"/>
      <c r="J26" s="125">
        <v>31744</v>
      </c>
    </row>
    <row r="27" spans="1:11" ht="21.75" customHeight="1" x14ac:dyDescent="0.2">
      <c r="A27" s="11" t="s">
        <v>170</v>
      </c>
      <c r="B27" s="109"/>
      <c r="C27" s="40"/>
      <c r="D27" s="85">
        <v>24190</v>
      </c>
      <c r="E27" s="50"/>
      <c r="F27" s="125">
        <v>34275</v>
      </c>
      <c r="G27" s="95"/>
      <c r="H27" s="125">
        <v>14800</v>
      </c>
      <c r="I27" s="35"/>
      <c r="J27" s="125">
        <v>12030</v>
      </c>
    </row>
    <row r="28" spans="1:11" ht="21.75" customHeight="1" x14ac:dyDescent="0.2">
      <c r="A28" s="11" t="s">
        <v>139</v>
      </c>
      <c r="B28" s="109"/>
      <c r="C28" s="40"/>
      <c r="D28" s="85">
        <v>14884</v>
      </c>
      <c r="E28" s="50"/>
      <c r="F28" s="125">
        <v>16479</v>
      </c>
      <c r="G28" s="95"/>
      <c r="H28" s="125">
        <v>0</v>
      </c>
      <c r="I28" s="35"/>
      <c r="J28" s="125">
        <v>0</v>
      </c>
      <c r="K28" s="111"/>
    </row>
    <row r="29" spans="1:11" ht="21.75" customHeight="1" x14ac:dyDescent="0.2">
      <c r="A29" s="11" t="s">
        <v>13</v>
      </c>
      <c r="B29" s="109"/>
      <c r="C29" s="40"/>
      <c r="D29" s="85">
        <v>407904</v>
      </c>
      <c r="E29" s="50"/>
      <c r="F29" s="125">
        <v>407904</v>
      </c>
      <c r="G29" s="95"/>
      <c r="H29" s="125">
        <v>0</v>
      </c>
      <c r="I29" s="35"/>
      <c r="J29" s="125">
        <v>0</v>
      </c>
      <c r="K29" s="111"/>
    </row>
    <row r="30" spans="1:11" ht="21.75" customHeight="1" x14ac:dyDescent="0.2">
      <c r="A30" s="11" t="s">
        <v>14</v>
      </c>
      <c r="B30" s="109"/>
      <c r="C30" s="40"/>
      <c r="D30" s="75">
        <v>84114</v>
      </c>
      <c r="E30" s="50"/>
      <c r="F30" s="105">
        <v>60637</v>
      </c>
      <c r="G30" s="95"/>
      <c r="H30" s="105">
        <v>23984</v>
      </c>
      <c r="I30" s="35"/>
      <c r="J30" s="105">
        <v>15065</v>
      </c>
    </row>
    <row r="31" spans="1:11" ht="21.75" customHeight="1" x14ac:dyDescent="0.2">
      <c r="A31" s="23" t="s">
        <v>15</v>
      </c>
      <c r="B31" s="109"/>
      <c r="C31" s="40"/>
      <c r="D31" s="75">
        <f>SUM(D20:D30)</f>
        <v>23388315</v>
      </c>
      <c r="E31" s="50"/>
      <c r="F31" s="105">
        <f>SUM(F20:F30)</f>
        <v>23183037</v>
      </c>
      <c r="G31" s="95"/>
      <c r="H31" s="105">
        <f>SUM(H20:H30)</f>
        <v>6216083</v>
      </c>
      <c r="I31" s="35"/>
      <c r="J31" s="105">
        <f>SUM(J20:J30)</f>
        <v>6640543</v>
      </c>
      <c r="K31" s="112"/>
    </row>
    <row r="32" spans="1:11" ht="21.75" customHeight="1" thickBot="1" x14ac:dyDescent="0.25">
      <c r="A32" s="23" t="s">
        <v>16</v>
      </c>
      <c r="B32" s="113"/>
      <c r="C32" s="40"/>
      <c r="D32" s="114">
        <f>D18+D31</f>
        <v>31250429</v>
      </c>
      <c r="E32" s="50"/>
      <c r="F32" s="127">
        <f>SUM(F18,F31)</f>
        <v>30050577</v>
      </c>
      <c r="G32" s="95"/>
      <c r="H32" s="127">
        <f>SUM(H18,H31)</f>
        <v>6503781</v>
      </c>
      <c r="I32" s="35"/>
      <c r="J32" s="127">
        <f>SUM(J18,J31)</f>
        <v>7357828</v>
      </c>
    </row>
    <row r="33" spans="1:11" ht="21.75" customHeight="1" thickTop="1" x14ac:dyDescent="0.2"/>
    <row r="34" spans="1:11" ht="21.75" customHeight="1" x14ac:dyDescent="0.2">
      <c r="A34" s="11" t="s">
        <v>240</v>
      </c>
      <c r="D34" s="30"/>
    </row>
    <row r="35" spans="1:11" s="23" customFormat="1" ht="21.75" customHeight="1" x14ac:dyDescent="0.2">
      <c r="A35" s="115" t="s">
        <v>0</v>
      </c>
      <c r="D35" s="30"/>
      <c r="G35" s="30"/>
    </row>
    <row r="36" spans="1:11" s="23" customFormat="1" ht="21.75" customHeight="1" x14ac:dyDescent="0.2">
      <c r="A36" s="115" t="s">
        <v>251</v>
      </c>
      <c r="D36" s="30"/>
      <c r="G36" s="30"/>
    </row>
    <row r="37" spans="1:11" s="23" customFormat="1" ht="21.75" customHeight="1" x14ac:dyDescent="0.2">
      <c r="A37" s="115" t="str">
        <f>A3</f>
        <v>ณ วันที่ 30 กันยายน 2567</v>
      </c>
      <c r="C37" s="29"/>
      <c r="D37" s="30"/>
      <c r="G37" s="31"/>
      <c r="I37" s="34"/>
      <c r="K37" s="31"/>
    </row>
    <row r="38" spans="1:11" ht="21.75" customHeight="1" x14ac:dyDescent="0.2">
      <c r="A38" s="44"/>
      <c r="B38" s="44"/>
      <c r="C38" s="80"/>
      <c r="D38" s="44"/>
      <c r="E38" s="44"/>
      <c r="F38" s="44"/>
      <c r="H38" s="44"/>
      <c r="J38" s="12" t="s">
        <v>133</v>
      </c>
    </row>
    <row r="39" spans="1:11" s="23" customFormat="1" ht="21.75" customHeight="1" x14ac:dyDescent="0.2">
      <c r="A39" s="45"/>
      <c r="B39" s="45"/>
      <c r="C39" s="108"/>
      <c r="D39" s="142" t="s">
        <v>1</v>
      </c>
      <c r="E39" s="142"/>
      <c r="F39" s="142"/>
      <c r="G39" s="31"/>
      <c r="H39" s="142" t="s">
        <v>2</v>
      </c>
      <c r="I39" s="142"/>
      <c r="J39" s="142"/>
      <c r="K39" s="31"/>
    </row>
    <row r="40" spans="1:11" ht="21.75" customHeight="1" x14ac:dyDescent="0.2">
      <c r="B40" s="41" t="s">
        <v>3</v>
      </c>
      <c r="D40" s="41" t="str">
        <f>D6</f>
        <v>30 กันยายน 2567</v>
      </c>
      <c r="F40" s="41" t="s">
        <v>230</v>
      </c>
      <c r="H40" s="41" t="str">
        <f>H6</f>
        <v>30 กันยายน 2567</v>
      </c>
      <c r="J40" s="41" t="s">
        <v>230</v>
      </c>
    </row>
    <row r="41" spans="1:11" ht="21.75" customHeight="1" x14ac:dyDescent="0.2">
      <c r="B41" s="14"/>
      <c r="D41" s="13" t="s">
        <v>156</v>
      </c>
      <c r="F41" s="13" t="s">
        <v>158</v>
      </c>
      <c r="H41" s="13" t="s">
        <v>156</v>
      </c>
      <c r="J41" s="13" t="s">
        <v>158</v>
      </c>
    </row>
    <row r="42" spans="1:11" ht="21.75" customHeight="1" x14ac:dyDescent="0.2">
      <c r="B42" s="14"/>
      <c r="D42" s="13" t="s">
        <v>157</v>
      </c>
      <c r="F42" s="13"/>
      <c r="H42" s="13" t="s">
        <v>157</v>
      </c>
      <c r="J42" s="13"/>
    </row>
    <row r="43" spans="1:11" ht="21.75" customHeight="1" x14ac:dyDescent="0.2">
      <c r="A43" s="23" t="s">
        <v>17</v>
      </c>
    </row>
    <row r="44" spans="1:11" ht="21.75" customHeight="1" x14ac:dyDescent="0.2">
      <c r="A44" s="23" t="s">
        <v>18</v>
      </c>
      <c r="B44" s="60"/>
    </row>
    <row r="45" spans="1:11" ht="21.75" customHeight="1" x14ac:dyDescent="0.2">
      <c r="A45" s="11" t="s">
        <v>210</v>
      </c>
      <c r="B45" s="48">
        <v>10</v>
      </c>
      <c r="C45" s="40"/>
      <c r="D45" s="85">
        <v>740000</v>
      </c>
      <c r="E45" s="50"/>
      <c r="F45" s="125">
        <v>610000</v>
      </c>
      <c r="G45" s="95"/>
      <c r="H45" s="125">
        <v>640000</v>
      </c>
      <c r="I45" s="35"/>
      <c r="J45" s="50">
        <v>510000</v>
      </c>
      <c r="K45" s="57"/>
    </row>
    <row r="46" spans="1:11" ht="21.75" customHeight="1" x14ac:dyDescent="0.2">
      <c r="A46" s="11" t="s">
        <v>104</v>
      </c>
      <c r="B46" s="48"/>
      <c r="C46" s="40"/>
      <c r="D46" s="85">
        <v>1436487</v>
      </c>
      <c r="E46" s="50"/>
      <c r="F46" s="125">
        <v>1512269</v>
      </c>
      <c r="G46" s="95"/>
      <c r="H46" s="125">
        <v>48820</v>
      </c>
      <c r="I46" s="35"/>
      <c r="J46" s="50">
        <v>82909</v>
      </c>
      <c r="K46" s="57"/>
    </row>
    <row r="47" spans="1:11" ht="21.75" customHeight="1" x14ac:dyDescent="0.2">
      <c r="A47" s="11" t="s">
        <v>19</v>
      </c>
      <c r="B47" s="48"/>
      <c r="C47" s="40"/>
      <c r="D47" s="85"/>
      <c r="E47" s="50"/>
      <c r="F47" s="125"/>
      <c r="G47" s="95"/>
      <c r="H47" s="125"/>
      <c r="I47" s="35"/>
      <c r="J47" s="50"/>
      <c r="K47" s="57"/>
    </row>
    <row r="48" spans="1:11" ht="21.75" customHeight="1" x14ac:dyDescent="0.2">
      <c r="A48" s="11" t="s">
        <v>20</v>
      </c>
      <c r="B48" s="48">
        <v>11</v>
      </c>
      <c r="C48" s="40"/>
      <c r="D48" s="85">
        <v>259383</v>
      </c>
      <c r="E48" s="50"/>
      <c r="F48" s="125">
        <v>481406</v>
      </c>
      <c r="G48" s="95"/>
      <c r="H48" s="125">
        <v>52000</v>
      </c>
      <c r="I48" s="35"/>
      <c r="J48" s="50">
        <v>60000</v>
      </c>
      <c r="K48" s="57"/>
    </row>
    <row r="49" spans="1:11" ht="21.75" customHeight="1" x14ac:dyDescent="0.2">
      <c r="A49" s="11" t="s">
        <v>193</v>
      </c>
      <c r="B49" s="109"/>
      <c r="C49" s="40"/>
      <c r="D49" s="85">
        <v>26539</v>
      </c>
      <c r="E49" s="50"/>
      <c r="F49" s="125">
        <v>43262</v>
      </c>
      <c r="G49" s="95"/>
      <c r="H49" s="125">
        <v>2999</v>
      </c>
      <c r="I49" s="35"/>
      <c r="J49" s="50">
        <v>5059</v>
      </c>
      <c r="K49" s="57"/>
    </row>
    <row r="50" spans="1:11" ht="21.75" customHeight="1" x14ac:dyDescent="0.2">
      <c r="A50" s="11" t="s">
        <v>138</v>
      </c>
      <c r="B50" s="109"/>
      <c r="C50" s="40"/>
      <c r="D50" s="85">
        <v>2488</v>
      </c>
      <c r="E50" s="50"/>
      <c r="F50" s="125">
        <v>51545</v>
      </c>
      <c r="G50" s="95"/>
      <c r="H50" s="125">
        <v>0</v>
      </c>
      <c r="I50" s="35"/>
      <c r="J50" s="50">
        <v>0</v>
      </c>
      <c r="K50" s="57"/>
    </row>
    <row r="51" spans="1:11" ht="21.75" customHeight="1" x14ac:dyDescent="0.2">
      <c r="A51" s="11" t="s">
        <v>135</v>
      </c>
      <c r="B51" s="109"/>
      <c r="C51" s="40"/>
      <c r="D51" s="85">
        <v>3981131</v>
      </c>
      <c r="E51" s="50"/>
      <c r="F51" s="125">
        <v>2623476</v>
      </c>
      <c r="G51" s="95"/>
      <c r="H51" s="125">
        <v>0</v>
      </c>
      <c r="I51" s="35"/>
      <c r="J51" s="51">
        <v>0</v>
      </c>
      <c r="K51" s="57"/>
    </row>
    <row r="52" spans="1:11" ht="21.75" customHeight="1" x14ac:dyDescent="0.2">
      <c r="A52" s="11" t="s">
        <v>21</v>
      </c>
      <c r="B52" s="109"/>
      <c r="C52" s="40"/>
      <c r="D52" s="85">
        <v>328831</v>
      </c>
      <c r="E52" s="50"/>
      <c r="F52" s="125">
        <v>361402</v>
      </c>
      <c r="G52" s="95"/>
      <c r="H52" s="125">
        <v>16696</v>
      </c>
      <c r="I52" s="35"/>
      <c r="J52" s="54">
        <v>15653</v>
      </c>
      <c r="K52" s="57"/>
    </row>
    <row r="53" spans="1:11" ht="21.75" customHeight="1" x14ac:dyDescent="0.2">
      <c r="A53" s="23" t="s">
        <v>22</v>
      </c>
      <c r="B53" s="109"/>
      <c r="C53" s="40"/>
      <c r="D53" s="55">
        <f>SUM(D45:D52)</f>
        <v>6774859</v>
      </c>
      <c r="E53" s="50"/>
      <c r="F53" s="128">
        <f>SUM(F45:F52)</f>
        <v>5683360</v>
      </c>
      <c r="G53" s="95"/>
      <c r="H53" s="128">
        <f>SUM(H45:H52)</f>
        <v>760515</v>
      </c>
      <c r="I53" s="35"/>
      <c r="J53" s="128">
        <f>SUM(J45:J52)</f>
        <v>673621</v>
      </c>
      <c r="K53" s="57"/>
    </row>
    <row r="54" spans="1:11" ht="21.75" customHeight="1" x14ac:dyDescent="0.2">
      <c r="A54" s="23" t="s">
        <v>23</v>
      </c>
      <c r="B54" s="109"/>
      <c r="C54" s="40"/>
      <c r="D54" s="50"/>
      <c r="E54" s="50"/>
      <c r="F54" s="95"/>
      <c r="G54" s="95"/>
      <c r="H54" s="125"/>
      <c r="I54" s="35"/>
      <c r="J54" s="50"/>
      <c r="K54" s="57"/>
    </row>
    <row r="55" spans="1:11" ht="21.75" customHeight="1" x14ac:dyDescent="0.2">
      <c r="A55" s="11" t="s">
        <v>24</v>
      </c>
      <c r="B55" s="109">
        <v>3</v>
      </c>
      <c r="C55" s="40"/>
      <c r="D55" s="116">
        <v>0</v>
      </c>
      <c r="E55" s="50"/>
      <c r="F55" s="129">
        <v>0</v>
      </c>
      <c r="G55" s="95"/>
      <c r="H55" s="129">
        <v>0</v>
      </c>
      <c r="I55" s="35"/>
      <c r="J55" s="15">
        <v>755000</v>
      </c>
      <c r="K55" s="57"/>
    </row>
    <row r="56" spans="1:11" ht="21.75" customHeight="1" x14ac:dyDescent="0.2">
      <c r="A56" s="11" t="s">
        <v>128</v>
      </c>
      <c r="B56" s="109"/>
      <c r="C56" s="40"/>
      <c r="E56" s="50"/>
      <c r="K56" s="57"/>
    </row>
    <row r="57" spans="1:11" ht="21.75" customHeight="1" x14ac:dyDescent="0.2">
      <c r="A57" s="11" t="s">
        <v>129</v>
      </c>
      <c r="B57" s="48">
        <v>11</v>
      </c>
      <c r="C57" s="40"/>
      <c r="D57" s="117">
        <v>4109096</v>
      </c>
      <c r="E57" s="50"/>
      <c r="F57" s="125">
        <v>4143678</v>
      </c>
      <c r="G57" s="95"/>
      <c r="H57" s="125">
        <v>1264755</v>
      </c>
      <c r="I57" s="35"/>
      <c r="J57" s="50">
        <v>1314284</v>
      </c>
      <c r="K57" s="57"/>
    </row>
    <row r="58" spans="1:11" ht="21.75" customHeight="1" x14ac:dyDescent="0.2">
      <c r="A58" s="118" t="s">
        <v>105</v>
      </c>
      <c r="B58" s="109"/>
      <c r="C58" s="40"/>
      <c r="D58" s="85">
        <v>149328</v>
      </c>
      <c r="E58" s="50"/>
      <c r="F58" s="125">
        <v>151893</v>
      </c>
      <c r="G58" s="95"/>
      <c r="H58" s="125">
        <v>36720</v>
      </c>
      <c r="I58" s="35"/>
      <c r="J58" s="50">
        <v>37511</v>
      </c>
      <c r="K58" s="57"/>
    </row>
    <row r="59" spans="1:11" ht="21.75" customHeight="1" x14ac:dyDescent="0.2">
      <c r="A59" s="11" t="s">
        <v>140</v>
      </c>
      <c r="D59" s="85">
        <v>4202028</v>
      </c>
      <c r="E59" s="50"/>
      <c r="F59" s="125">
        <v>4150161</v>
      </c>
      <c r="G59" s="95"/>
      <c r="H59" s="125">
        <v>110455</v>
      </c>
      <c r="I59" s="35"/>
      <c r="J59" s="50">
        <v>113101</v>
      </c>
      <c r="K59" s="57"/>
    </row>
    <row r="60" spans="1:11" ht="21.75" customHeight="1" x14ac:dyDescent="0.2">
      <c r="A60" s="11" t="s">
        <v>171</v>
      </c>
      <c r="E60" s="50"/>
      <c r="I60" s="35"/>
      <c r="J60" s="50"/>
      <c r="K60" s="57"/>
    </row>
    <row r="61" spans="1:11" ht="21.75" customHeight="1" x14ac:dyDescent="0.2">
      <c r="A61" s="11" t="s">
        <v>172</v>
      </c>
      <c r="B61" s="109"/>
      <c r="C61" s="40"/>
      <c r="D61" s="85">
        <v>16053</v>
      </c>
      <c r="E61" s="50"/>
      <c r="F61" s="125">
        <v>18906</v>
      </c>
      <c r="G61" s="95"/>
      <c r="H61" s="125">
        <v>8571</v>
      </c>
      <c r="I61" s="35"/>
      <c r="J61" s="50">
        <v>4339</v>
      </c>
      <c r="K61" s="57"/>
    </row>
    <row r="62" spans="1:11" ht="21.75" customHeight="1" x14ac:dyDescent="0.2">
      <c r="A62" s="11" t="s">
        <v>25</v>
      </c>
      <c r="B62" s="109"/>
      <c r="C62" s="40"/>
      <c r="D62" s="75">
        <v>352617</v>
      </c>
      <c r="E62" s="50"/>
      <c r="F62" s="105">
        <v>674418</v>
      </c>
      <c r="G62" s="95"/>
      <c r="H62" s="105">
        <v>63886</v>
      </c>
      <c r="I62" s="35"/>
      <c r="J62" s="54">
        <v>145093</v>
      </c>
      <c r="K62" s="57"/>
    </row>
    <row r="63" spans="1:11" ht="21.75" customHeight="1" x14ac:dyDescent="0.2">
      <c r="A63" s="23" t="s">
        <v>26</v>
      </c>
      <c r="B63" s="109"/>
      <c r="C63" s="40"/>
      <c r="D63" s="54">
        <f>SUM(D55:D62)</f>
        <v>8829122</v>
      </c>
      <c r="E63" s="50"/>
      <c r="F63" s="97">
        <f>SUM(F55:F62)</f>
        <v>9139056</v>
      </c>
      <c r="G63" s="95"/>
      <c r="H63" s="97">
        <f>SUM(H55:H62)</f>
        <v>1484387</v>
      </c>
      <c r="I63" s="35"/>
      <c r="J63" s="97">
        <f>SUM(J55:J62)</f>
        <v>2369328</v>
      </c>
      <c r="K63" s="57"/>
    </row>
    <row r="64" spans="1:11" ht="21.75" customHeight="1" x14ac:dyDescent="0.2">
      <c r="A64" s="23" t="s">
        <v>27</v>
      </c>
      <c r="B64" s="109"/>
      <c r="C64" s="40"/>
      <c r="D64" s="54">
        <f>SUM(D53:D62)</f>
        <v>15603981</v>
      </c>
      <c r="E64" s="50"/>
      <c r="F64" s="97">
        <f>SUM(F53,F63)</f>
        <v>14822416</v>
      </c>
      <c r="G64" s="95"/>
      <c r="H64" s="97">
        <f>SUM(H53,H63)</f>
        <v>2244902</v>
      </c>
      <c r="I64" s="35"/>
      <c r="J64" s="97">
        <f>SUM(J53,J63)</f>
        <v>3042949</v>
      </c>
      <c r="K64" s="57"/>
    </row>
    <row r="66" spans="1:15" ht="21.75" customHeight="1" x14ac:dyDescent="0.2">
      <c r="A66" s="11" t="s">
        <v>240</v>
      </c>
      <c r="D66" s="30"/>
    </row>
    <row r="67" spans="1:15" s="23" customFormat="1" ht="21.75" customHeight="1" x14ac:dyDescent="0.2">
      <c r="A67" s="115" t="s">
        <v>0</v>
      </c>
      <c r="D67" s="30"/>
      <c r="G67" s="30"/>
    </row>
    <row r="68" spans="1:15" s="23" customFormat="1" ht="21.75" customHeight="1" x14ac:dyDescent="0.2">
      <c r="A68" s="115" t="s">
        <v>251</v>
      </c>
      <c r="D68" s="30"/>
      <c r="G68" s="30"/>
    </row>
    <row r="69" spans="1:15" s="23" customFormat="1" ht="21.75" customHeight="1" x14ac:dyDescent="0.2">
      <c r="A69" s="115" t="str">
        <f>A37</f>
        <v>ณ วันที่ 30 กันยายน 2567</v>
      </c>
      <c r="C69" s="29"/>
      <c r="D69" s="30"/>
      <c r="G69" s="31"/>
      <c r="I69" s="34"/>
      <c r="K69" s="31"/>
    </row>
    <row r="70" spans="1:15" ht="21.75" customHeight="1" x14ac:dyDescent="0.2">
      <c r="A70" s="44"/>
      <c r="B70" s="44"/>
      <c r="C70" s="80"/>
      <c r="D70" s="44"/>
      <c r="E70" s="44"/>
      <c r="F70" s="44"/>
      <c r="H70" s="44"/>
      <c r="J70" s="12" t="s">
        <v>133</v>
      </c>
    </row>
    <row r="71" spans="1:15" s="23" customFormat="1" ht="21.75" customHeight="1" x14ac:dyDescent="0.2">
      <c r="A71" s="45"/>
      <c r="B71" s="45"/>
      <c r="C71" s="108"/>
      <c r="D71" s="142" t="s">
        <v>1</v>
      </c>
      <c r="E71" s="142"/>
      <c r="F71" s="142"/>
      <c r="G71" s="31"/>
      <c r="H71" s="142" t="s">
        <v>2</v>
      </c>
      <c r="I71" s="142"/>
      <c r="J71" s="142"/>
      <c r="K71" s="31"/>
    </row>
    <row r="72" spans="1:15" ht="21.75" customHeight="1" x14ac:dyDescent="0.2">
      <c r="B72" s="13"/>
      <c r="D72" s="41" t="str">
        <f>D40</f>
        <v>30 กันยายน 2567</v>
      </c>
      <c r="F72" s="41" t="s">
        <v>230</v>
      </c>
      <c r="H72" s="41" t="str">
        <f>H40</f>
        <v>30 กันยายน 2567</v>
      </c>
      <c r="J72" s="41" t="s">
        <v>230</v>
      </c>
    </row>
    <row r="73" spans="1:15" ht="21.75" customHeight="1" x14ac:dyDescent="0.2">
      <c r="B73" s="14"/>
      <c r="D73" s="13" t="s">
        <v>156</v>
      </c>
      <c r="F73" s="13" t="s">
        <v>158</v>
      </c>
      <c r="H73" s="13" t="s">
        <v>156</v>
      </c>
      <c r="J73" s="13" t="s">
        <v>158</v>
      </c>
    </row>
    <row r="74" spans="1:15" ht="21.75" customHeight="1" x14ac:dyDescent="0.2">
      <c r="B74" s="14"/>
      <c r="D74" s="13" t="s">
        <v>157</v>
      </c>
      <c r="F74" s="13"/>
      <c r="H74" s="13" t="s">
        <v>157</v>
      </c>
      <c r="J74" s="13"/>
    </row>
    <row r="75" spans="1:15" ht="21.75" customHeight="1" x14ac:dyDescent="0.2">
      <c r="A75" s="23" t="s">
        <v>28</v>
      </c>
      <c r="B75" s="109"/>
      <c r="C75" s="40"/>
      <c r="D75" s="85"/>
      <c r="E75" s="50"/>
      <c r="F75" s="85"/>
      <c r="G75" s="35"/>
      <c r="H75" s="85"/>
      <c r="I75" s="37"/>
      <c r="J75" s="21"/>
      <c r="K75" s="57"/>
    </row>
    <row r="76" spans="1:15" ht="21.75" customHeight="1" x14ac:dyDescent="0.2">
      <c r="A76" s="11" t="s">
        <v>29</v>
      </c>
      <c r="B76" s="109"/>
      <c r="C76" s="40"/>
      <c r="D76" s="85"/>
      <c r="E76" s="50"/>
      <c r="F76" s="85"/>
      <c r="G76" s="35"/>
      <c r="H76" s="85"/>
      <c r="I76" s="37"/>
      <c r="J76" s="21"/>
      <c r="K76" s="57"/>
    </row>
    <row r="77" spans="1:15" ht="21.75" customHeight="1" x14ac:dyDescent="0.2">
      <c r="A77" s="11" t="s">
        <v>30</v>
      </c>
      <c r="B77" s="109"/>
      <c r="C77" s="40"/>
      <c r="D77" s="85"/>
      <c r="E77" s="50"/>
      <c r="F77" s="85"/>
      <c r="G77" s="35"/>
      <c r="H77" s="85"/>
      <c r="I77" s="37"/>
      <c r="J77" s="21"/>
      <c r="K77" s="57"/>
    </row>
    <row r="78" spans="1:15" ht="21.75" customHeight="1" thickBot="1" x14ac:dyDescent="0.25">
      <c r="A78" s="11" t="s">
        <v>31</v>
      </c>
      <c r="B78" s="109"/>
      <c r="C78" s="40"/>
      <c r="D78" s="114">
        <v>2116754</v>
      </c>
      <c r="E78" s="50"/>
      <c r="F78" s="127">
        <v>2116754</v>
      </c>
      <c r="G78" s="95"/>
      <c r="H78" s="127">
        <v>2116754</v>
      </c>
      <c r="I78" s="35"/>
      <c r="J78" s="68">
        <v>2116754</v>
      </c>
      <c r="K78" s="57"/>
    </row>
    <row r="79" spans="1:15" ht="21.75" customHeight="1" thickTop="1" x14ac:dyDescent="0.2">
      <c r="A79" s="11" t="s">
        <v>32</v>
      </c>
      <c r="B79" s="109"/>
      <c r="C79" s="40"/>
      <c r="D79" s="85"/>
      <c r="E79" s="50"/>
      <c r="F79" s="125"/>
      <c r="G79" s="95"/>
      <c r="H79" s="125"/>
      <c r="I79" s="35"/>
      <c r="J79" s="50"/>
    </row>
    <row r="80" spans="1:15" ht="21.75" customHeight="1" x14ac:dyDescent="0.2">
      <c r="A80" s="11" t="s">
        <v>33</v>
      </c>
      <c r="B80" s="109"/>
      <c r="C80" s="40"/>
      <c r="D80" s="85">
        <v>1666827</v>
      </c>
      <c r="E80" s="50"/>
      <c r="F80" s="125">
        <v>1666827</v>
      </c>
      <c r="G80" s="95"/>
      <c r="H80" s="130">
        <v>1666827</v>
      </c>
      <c r="I80" s="35"/>
      <c r="J80" s="50">
        <v>1666827</v>
      </c>
      <c r="K80" s="57"/>
      <c r="N80" s="119"/>
      <c r="O80" s="120"/>
    </row>
    <row r="81" spans="1:15" ht="21.75" customHeight="1" x14ac:dyDescent="0.2">
      <c r="A81" s="11" t="s">
        <v>34</v>
      </c>
      <c r="B81" s="109"/>
      <c r="C81" s="40"/>
      <c r="D81" s="85">
        <v>2062461</v>
      </c>
      <c r="E81" s="50"/>
      <c r="F81" s="125">
        <v>2062461</v>
      </c>
      <c r="G81" s="95"/>
      <c r="H81" s="130">
        <v>2062461</v>
      </c>
      <c r="I81" s="35"/>
      <c r="J81" s="50">
        <v>2062461</v>
      </c>
      <c r="K81" s="57"/>
      <c r="N81" s="119"/>
      <c r="O81" s="120"/>
    </row>
    <row r="82" spans="1:15" ht="21.75" customHeight="1" x14ac:dyDescent="0.2">
      <c r="A82" s="11" t="s">
        <v>224</v>
      </c>
      <c r="B82" s="109"/>
      <c r="C82" s="40"/>
      <c r="D82" s="85"/>
      <c r="E82" s="50"/>
      <c r="F82" s="130"/>
      <c r="G82" s="95"/>
      <c r="H82" s="130"/>
      <c r="I82" s="35"/>
      <c r="J82" s="50"/>
      <c r="K82" s="57"/>
      <c r="N82" s="119"/>
      <c r="O82" s="120"/>
    </row>
    <row r="83" spans="1:15" ht="21.75" customHeight="1" x14ac:dyDescent="0.2">
      <c r="A83" s="121" t="s">
        <v>223</v>
      </c>
      <c r="B83" s="109"/>
      <c r="C83" s="40"/>
      <c r="D83" s="85">
        <v>-7372</v>
      </c>
      <c r="E83" s="50"/>
      <c r="F83" s="125">
        <v>-7372</v>
      </c>
      <c r="G83" s="95"/>
      <c r="H83" s="130">
        <v>0</v>
      </c>
      <c r="I83" s="35"/>
      <c r="J83" s="50">
        <v>0</v>
      </c>
      <c r="K83" s="57"/>
      <c r="N83" s="119"/>
      <c r="O83" s="120"/>
    </row>
    <row r="84" spans="1:15" ht="21.75" customHeight="1" x14ac:dyDescent="0.2">
      <c r="A84" s="11" t="s">
        <v>35</v>
      </c>
      <c r="B84" s="109"/>
      <c r="C84" s="40"/>
      <c r="D84" s="85">
        <v>568131</v>
      </c>
      <c r="E84" s="50"/>
      <c r="F84" s="125">
        <v>568131</v>
      </c>
      <c r="G84" s="95"/>
      <c r="H84" s="130">
        <v>0</v>
      </c>
      <c r="I84" s="35"/>
      <c r="J84" s="50">
        <v>0</v>
      </c>
      <c r="K84" s="57"/>
    </row>
    <row r="85" spans="1:15" ht="21.75" customHeight="1" x14ac:dyDescent="0.2">
      <c r="A85" s="11" t="s">
        <v>36</v>
      </c>
      <c r="B85" s="109"/>
      <c r="C85" s="40"/>
      <c r="D85" s="85"/>
      <c r="E85" s="50"/>
      <c r="F85" s="125"/>
      <c r="G85" s="95"/>
      <c r="H85" s="125"/>
      <c r="I85" s="35"/>
      <c r="J85" s="50"/>
      <c r="K85" s="57"/>
    </row>
    <row r="86" spans="1:15" ht="21.75" customHeight="1" x14ac:dyDescent="0.2">
      <c r="A86" s="11" t="s">
        <v>37</v>
      </c>
      <c r="B86" s="109"/>
      <c r="C86" s="40"/>
      <c r="D86" s="85">
        <v>211675</v>
      </c>
      <c r="E86" s="50"/>
      <c r="F86" s="125">
        <v>211675</v>
      </c>
      <c r="G86" s="95"/>
      <c r="H86" s="130">
        <v>211675</v>
      </c>
      <c r="I86" s="35"/>
      <c r="J86" s="50">
        <v>211675</v>
      </c>
      <c r="K86" s="57"/>
    </row>
    <row r="87" spans="1:15" ht="21.75" customHeight="1" x14ac:dyDescent="0.2">
      <c r="A87" s="11" t="s">
        <v>38</v>
      </c>
      <c r="B87" s="109"/>
      <c r="C87" s="40"/>
      <c r="D87" s="85">
        <v>417092</v>
      </c>
      <c r="E87" s="50"/>
      <c r="F87" s="125">
        <v>-105060</v>
      </c>
      <c r="G87" s="95"/>
      <c r="H87" s="130">
        <v>173864</v>
      </c>
      <c r="I87" s="35"/>
      <c r="J87" s="50">
        <v>229864</v>
      </c>
      <c r="K87" s="57"/>
    </row>
    <row r="88" spans="1:15" ht="21.75" customHeight="1" x14ac:dyDescent="0.2">
      <c r="A88" s="60" t="s">
        <v>106</v>
      </c>
      <c r="B88" s="109"/>
      <c r="C88" s="40"/>
      <c r="D88" s="75">
        <v>10574732</v>
      </c>
      <c r="E88" s="50"/>
      <c r="F88" s="105">
        <v>10698370</v>
      </c>
      <c r="G88" s="95"/>
      <c r="H88" s="105">
        <v>144052</v>
      </c>
      <c r="I88" s="35"/>
      <c r="J88" s="54">
        <v>144052</v>
      </c>
      <c r="K88" s="57"/>
    </row>
    <row r="89" spans="1:15" ht="21.75" customHeight="1" x14ac:dyDescent="0.2">
      <c r="A89" s="11" t="s">
        <v>39</v>
      </c>
      <c r="B89" s="109"/>
      <c r="C89" s="40"/>
      <c r="D89" s="50">
        <f>SUM(D80:D88)</f>
        <v>15493546</v>
      </c>
      <c r="E89" s="50"/>
      <c r="F89" s="125">
        <f>SUM(F80:F88)</f>
        <v>15095032</v>
      </c>
      <c r="G89" s="95"/>
      <c r="H89" s="125">
        <f>SUM(H80:H88)</f>
        <v>4258879</v>
      </c>
      <c r="I89" s="35"/>
      <c r="J89" s="125">
        <f>SUM(J80:J88)</f>
        <v>4314879</v>
      </c>
      <c r="K89" s="57"/>
    </row>
    <row r="90" spans="1:15" ht="21.75" customHeight="1" x14ac:dyDescent="0.2">
      <c r="A90" s="60" t="s">
        <v>107</v>
      </c>
      <c r="B90" s="109"/>
      <c r="C90" s="40"/>
      <c r="D90" s="75">
        <v>152902</v>
      </c>
      <c r="E90" s="50"/>
      <c r="F90" s="105">
        <v>133129</v>
      </c>
      <c r="G90" s="95"/>
      <c r="H90" s="54">
        <v>0</v>
      </c>
      <c r="I90" s="35"/>
      <c r="J90" s="54">
        <v>0</v>
      </c>
      <c r="K90" s="84"/>
    </row>
    <row r="91" spans="1:15" ht="21.75" customHeight="1" x14ac:dyDescent="0.2">
      <c r="A91" s="23" t="s">
        <v>40</v>
      </c>
      <c r="B91" s="109"/>
      <c r="C91" s="40"/>
      <c r="D91" s="54">
        <f>SUM(D89:D90)</f>
        <v>15646448</v>
      </c>
      <c r="E91" s="50"/>
      <c r="F91" s="97">
        <f>SUM(F89:F90)</f>
        <v>15228161</v>
      </c>
      <c r="G91" s="95"/>
      <c r="H91" s="97">
        <f>SUM(H89:H90)</f>
        <v>4258879</v>
      </c>
      <c r="I91" s="35"/>
      <c r="J91" s="97">
        <f>SUM(J89:J90)</f>
        <v>4314879</v>
      </c>
      <c r="K91" s="57"/>
    </row>
    <row r="92" spans="1:15" ht="21.75" customHeight="1" thickBot="1" x14ac:dyDescent="0.25">
      <c r="A92" s="23" t="s">
        <v>41</v>
      </c>
      <c r="B92" s="109"/>
      <c r="C92" s="40"/>
      <c r="D92" s="114">
        <f>SUM(D64,D91)</f>
        <v>31250429</v>
      </c>
      <c r="E92" s="50"/>
      <c r="F92" s="68">
        <f>SUM(F64,F91)</f>
        <v>30050577</v>
      </c>
      <c r="G92" s="95"/>
      <c r="H92" s="68">
        <f>SUM(H64,H91)</f>
        <v>6503781</v>
      </c>
      <c r="I92" s="35"/>
      <c r="J92" s="68">
        <f>SUM(J64,J91)</f>
        <v>7357828</v>
      </c>
      <c r="K92" s="57"/>
    </row>
    <row r="93" spans="1:15" ht="21.75" customHeight="1" thickTop="1" x14ac:dyDescent="0.2">
      <c r="D93" s="85">
        <f>D92-D32</f>
        <v>0</v>
      </c>
      <c r="F93" s="85">
        <f>F92-F32</f>
        <v>0</v>
      </c>
      <c r="H93" s="85">
        <f>H92-H32</f>
        <v>0</v>
      </c>
      <c r="I93" s="122"/>
      <c r="J93" s="85">
        <f>J92-J32</f>
        <v>0</v>
      </c>
      <c r="K93" s="123"/>
    </row>
    <row r="94" spans="1:15" ht="21.75" customHeight="1" x14ac:dyDescent="0.2">
      <c r="A94" s="11" t="s">
        <v>240</v>
      </c>
    </row>
    <row r="96" spans="1:15" ht="21.75" customHeight="1" x14ac:dyDescent="0.2">
      <c r="A96" s="124"/>
    </row>
    <row r="98" spans="1:11" ht="21.75" customHeight="1" x14ac:dyDescent="0.2">
      <c r="B98" s="11" t="s">
        <v>42</v>
      </c>
    </row>
    <row r="99" spans="1:11" ht="21.75" customHeight="1" x14ac:dyDescent="0.2">
      <c r="A99" s="124"/>
    </row>
    <row r="103" spans="1:11" ht="21.75" customHeight="1" x14ac:dyDescent="0.2">
      <c r="F103" s="49"/>
      <c r="G103" s="57"/>
      <c r="H103" s="49"/>
      <c r="I103" s="57"/>
      <c r="J103" s="49"/>
      <c r="K103" s="57"/>
    </row>
    <row r="104" spans="1:11" ht="21.75" customHeight="1" x14ac:dyDescent="0.2">
      <c r="F104" s="49"/>
      <c r="G104" s="57"/>
      <c r="H104" s="49"/>
      <c r="I104" s="57"/>
      <c r="J104" s="49"/>
      <c r="K104" s="57"/>
    </row>
    <row r="105" spans="1:11" ht="21.75" customHeight="1" x14ac:dyDescent="0.2">
      <c r="F105" s="49"/>
      <c r="G105" s="57"/>
      <c r="H105" s="49"/>
      <c r="I105" s="57"/>
      <c r="J105" s="49"/>
      <c r="K105" s="57"/>
    </row>
    <row r="106" spans="1:11" ht="21.75" customHeight="1" x14ac:dyDescent="0.2">
      <c r="F106" s="49"/>
      <c r="G106" s="57"/>
      <c r="H106" s="49"/>
      <c r="I106" s="57"/>
      <c r="J106" s="49"/>
      <c r="K106" s="57"/>
    </row>
    <row r="107" spans="1:11" ht="21.75" customHeight="1" x14ac:dyDescent="0.2">
      <c r="F107" s="49"/>
      <c r="G107" s="57"/>
      <c r="H107" s="49"/>
      <c r="I107" s="57"/>
      <c r="J107" s="49"/>
      <c r="K107" s="57"/>
    </row>
    <row r="108" spans="1:11" ht="21.75" customHeight="1" x14ac:dyDescent="0.2">
      <c r="F108" s="49"/>
      <c r="G108" s="57"/>
      <c r="H108" s="49"/>
      <c r="I108" s="57"/>
      <c r="J108" s="49"/>
      <c r="K108" s="57"/>
    </row>
    <row r="109" spans="1:11" ht="21.75" customHeight="1" x14ac:dyDescent="0.2">
      <c r="F109" s="49"/>
      <c r="G109" s="57"/>
      <c r="H109" s="49"/>
      <c r="I109" s="57"/>
      <c r="J109" s="49"/>
      <c r="K109" s="57"/>
    </row>
    <row r="110" spans="1:11" ht="21.75" customHeight="1" x14ac:dyDescent="0.2">
      <c r="F110" s="49"/>
      <c r="G110" s="57"/>
      <c r="H110" s="49"/>
      <c r="I110" s="57"/>
      <c r="J110" s="49"/>
      <c r="K110" s="57"/>
    </row>
    <row r="111" spans="1:11" ht="21.75" customHeight="1" x14ac:dyDescent="0.2">
      <c r="F111" s="49"/>
      <c r="G111" s="57"/>
      <c r="H111" s="49"/>
      <c r="I111" s="57"/>
      <c r="J111" s="49"/>
      <c r="K111" s="57"/>
    </row>
    <row r="112" spans="1:11" ht="21.75" customHeight="1" x14ac:dyDescent="0.2">
      <c r="F112" s="49"/>
      <c r="G112" s="57"/>
      <c r="H112" s="49"/>
      <c r="I112" s="57"/>
      <c r="J112" s="49"/>
      <c r="K112" s="57"/>
    </row>
    <row r="113" spans="6:11" ht="21.75" customHeight="1" x14ac:dyDescent="0.2">
      <c r="F113" s="49"/>
      <c r="G113" s="57"/>
      <c r="H113" s="49"/>
      <c r="I113" s="57"/>
      <c r="J113" s="49"/>
      <c r="K113" s="57"/>
    </row>
    <row r="114" spans="6:11" ht="21.75" customHeight="1" x14ac:dyDescent="0.2">
      <c r="F114" s="49"/>
      <c r="G114" s="57"/>
      <c r="H114" s="49"/>
      <c r="I114" s="57"/>
      <c r="J114" s="49"/>
      <c r="K114" s="57"/>
    </row>
    <row r="115" spans="6:11" ht="21.75" customHeight="1" x14ac:dyDescent="0.2">
      <c r="F115" s="49"/>
      <c r="G115" s="57"/>
      <c r="H115" s="49"/>
      <c r="I115" s="57"/>
      <c r="J115" s="49"/>
      <c r="K115" s="57"/>
    </row>
    <row r="116" spans="6:11" ht="21.75" customHeight="1" x14ac:dyDescent="0.2">
      <c r="F116" s="49"/>
      <c r="G116" s="57"/>
      <c r="H116" s="49"/>
      <c r="I116" s="57"/>
      <c r="J116" s="49"/>
      <c r="K116" s="57"/>
    </row>
    <row r="117" spans="6:11" ht="21.75" customHeight="1" x14ac:dyDescent="0.2">
      <c r="F117" s="49"/>
      <c r="G117" s="57"/>
      <c r="H117" s="49"/>
      <c r="I117" s="57"/>
      <c r="J117" s="49"/>
      <c r="K117" s="57"/>
    </row>
    <row r="118" spans="6:11" ht="21.75" customHeight="1" x14ac:dyDescent="0.2">
      <c r="F118" s="49"/>
      <c r="G118" s="57"/>
      <c r="H118" s="49"/>
      <c r="I118" s="57"/>
      <c r="J118" s="49"/>
      <c r="K118" s="57"/>
    </row>
    <row r="119" spans="6:11" ht="21.75" customHeight="1" x14ac:dyDescent="0.2">
      <c r="F119" s="49"/>
      <c r="G119" s="57"/>
      <c r="H119" s="49"/>
      <c r="I119" s="57"/>
      <c r="J119" s="49"/>
      <c r="K119" s="57"/>
    </row>
    <row r="120" spans="6:11" ht="21.75" customHeight="1" x14ac:dyDescent="0.2">
      <c r="F120" s="49"/>
      <c r="G120" s="57"/>
      <c r="H120" s="49"/>
      <c r="I120" s="57"/>
      <c r="J120" s="49"/>
      <c r="K120" s="57"/>
    </row>
    <row r="121" spans="6:11" ht="21.75" customHeight="1" x14ac:dyDescent="0.2">
      <c r="F121" s="49"/>
      <c r="G121" s="57"/>
      <c r="H121" s="49"/>
      <c r="I121" s="57"/>
      <c r="J121" s="49"/>
      <c r="K121" s="57"/>
    </row>
    <row r="122" spans="6:11" ht="21.75" customHeight="1" x14ac:dyDescent="0.2">
      <c r="F122" s="49"/>
      <c r="G122" s="57"/>
      <c r="H122" s="49"/>
      <c r="I122" s="57"/>
      <c r="J122" s="49"/>
      <c r="K122" s="57"/>
    </row>
    <row r="123" spans="6:11" ht="21.75" customHeight="1" x14ac:dyDescent="0.2">
      <c r="F123" s="49"/>
      <c r="G123" s="57"/>
      <c r="H123" s="49"/>
      <c r="I123" s="57"/>
      <c r="J123" s="49"/>
      <c r="K123" s="57"/>
    </row>
    <row r="124" spans="6:11" ht="21.75" customHeight="1" x14ac:dyDescent="0.2">
      <c r="F124" s="49"/>
      <c r="G124" s="57"/>
      <c r="H124" s="49"/>
      <c r="I124" s="57"/>
      <c r="J124" s="49"/>
      <c r="K124" s="57"/>
    </row>
    <row r="125" spans="6:11" ht="21.75" customHeight="1" x14ac:dyDescent="0.2">
      <c r="F125" s="49"/>
      <c r="G125" s="57"/>
      <c r="H125" s="49"/>
      <c r="I125" s="57"/>
      <c r="J125" s="49"/>
      <c r="K125" s="57"/>
    </row>
    <row r="126" spans="6:11" ht="21.75" customHeight="1" x14ac:dyDescent="0.2">
      <c r="F126" s="49"/>
      <c r="G126" s="57"/>
      <c r="H126" s="49"/>
      <c r="I126" s="57"/>
      <c r="J126" s="49"/>
      <c r="K126" s="57"/>
    </row>
    <row r="127" spans="6:11" ht="21.75" customHeight="1" x14ac:dyDescent="0.2">
      <c r="F127" s="49"/>
      <c r="G127" s="57"/>
      <c r="H127" s="49"/>
      <c r="I127" s="57"/>
      <c r="J127" s="49"/>
      <c r="K127" s="57"/>
    </row>
    <row r="128" spans="6:11" ht="21.75" customHeight="1" x14ac:dyDescent="0.2">
      <c r="F128" s="49"/>
      <c r="G128" s="57"/>
      <c r="H128" s="49"/>
      <c r="I128" s="57"/>
      <c r="J128" s="49"/>
      <c r="K128" s="57"/>
    </row>
    <row r="129" spans="6:11" ht="21.75" customHeight="1" x14ac:dyDescent="0.2">
      <c r="F129" s="49"/>
      <c r="G129" s="57"/>
      <c r="H129" s="49"/>
      <c r="I129" s="57"/>
      <c r="J129" s="49"/>
      <c r="K129" s="57"/>
    </row>
    <row r="130" spans="6:11" ht="21.75" customHeight="1" x14ac:dyDescent="0.2">
      <c r="F130" s="49"/>
      <c r="G130" s="57"/>
      <c r="H130" s="49"/>
      <c r="I130" s="57"/>
      <c r="J130" s="49"/>
      <c r="K130" s="57"/>
    </row>
  </sheetData>
  <mergeCells count="6">
    <mergeCell ref="H5:J5"/>
    <mergeCell ref="H39:J39"/>
    <mergeCell ref="D5:F5"/>
    <mergeCell ref="D39:F39"/>
    <mergeCell ref="D71:F71"/>
    <mergeCell ref="H71:J71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4" max="16383" man="1"/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5"/>
  <sheetViews>
    <sheetView showGridLines="0" topLeftCell="A142" zoomScale="145" zoomScaleNormal="145" zoomScaleSheetLayoutView="130" workbookViewId="0">
      <selection activeCell="F140" sqref="F140"/>
    </sheetView>
  </sheetViews>
  <sheetFormatPr defaultColWidth="9.140625" defaultRowHeight="22.5" customHeight="1" x14ac:dyDescent="0.2"/>
  <cols>
    <col min="1" max="1" width="46.5703125" style="11" customWidth="1"/>
    <col min="2" max="2" width="5.5703125" style="11" customWidth="1"/>
    <col min="3" max="3" width="1.42578125" style="31" customWidth="1"/>
    <col min="4" max="4" width="14.5703125" style="11" bestFit="1" customWidth="1"/>
    <col min="5" max="5" width="1.42578125" style="11" customWidth="1"/>
    <col min="6" max="6" width="14.5703125" style="11" bestFit="1" customWidth="1"/>
    <col min="7" max="7" width="1.42578125" style="31" customWidth="1"/>
    <col min="8" max="8" width="12.5703125" style="11" customWidth="1"/>
    <col min="9" max="9" width="1.42578125" style="11" customWidth="1"/>
    <col min="10" max="10" width="12.5703125" style="11" customWidth="1"/>
    <col min="11" max="11" width="2" style="31" customWidth="1"/>
    <col min="12" max="16384" width="9.140625" style="11"/>
  </cols>
  <sheetData>
    <row r="1" spans="1:12" s="23" customFormat="1" ht="21" x14ac:dyDescent="0.2">
      <c r="C1" s="34"/>
      <c r="G1" s="34"/>
      <c r="J1" s="12" t="s">
        <v>132</v>
      </c>
      <c r="K1" s="31"/>
    </row>
    <row r="2" spans="1:12" s="23" customFormat="1" ht="21" x14ac:dyDescent="0.2">
      <c r="A2" s="23" t="s">
        <v>0</v>
      </c>
      <c r="C2" s="34"/>
      <c r="G2" s="34"/>
      <c r="K2" s="31"/>
    </row>
    <row r="3" spans="1:12" s="23" customFormat="1" ht="21" x14ac:dyDescent="0.2">
      <c r="A3" s="23" t="s">
        <v>43</v>
      </c>
      <c r="C3" s="34"/>
      <c r="G3" s="34"/>
      <c r="K3" s="31"/>
    </row>
    <row r="4" spans="1:12" s="23" customFormat="1" ht="21" x14ac:dyDescent="0.2">
      <c r="A4" s="23" t="s">
        <v>231</v>
      </c>
      <c r="C4" s="34"/>
      <c r="G4" s="34"/>
      <c r="K4" s="31"/>
    </row>
    <row r="5" spans="1:12" ht="21" x14ac:dyDescent="0.2">
      <c r="A5" s="44"/>
      <c r="B5" s="44"/>
      <c r="D5" s="44"/>
      <c r="E5" s="44"/>
      <c r="F5" s="44"/>
      <c r="H5" s="12"/>
      <c r="I5" s="44"/>
      <c r="J5" s="12" t="s">
        <v>155</v>
      </c>
    </row>
    <row r="6" spans="1:12" s="23" customFormat="1" ht="21" x14ac:dyDescent="0.2">
      <c r="A6" s="45"/>
      <c r="B6" s="45"/>
      <c r="C6" s="34"/>
      <c r="D6" s="46"/>
      <c r="E6" s="47" t="s">
        <v>1</v>
      </c>
      <c r="F6" s="46"/>
      <c r="G6" s="34"/>
      <c r="H6" s="46"/>
      <c r="I6" s="47" t="s">
        <v>2</v>
      </c>
      <c r="J6" s="46"/>
      <c r="K6" s="31"/>
      <c r="L6" s="11"/>
    </row>
    <row r="7" spans="1:12" ht="21" x14ac:dyDescent="0.2">
      <c r="B7" s="41" t="s">
        <v>3</v>
      </c>
      <c r="D7" s="41">
        <v>2567</v>
      </c>
      <c r="F7" s="41">
        <v>2566</v>
      </c>
      <c r="H7" s="41">
        <v>2567</v>
      </c>
      <c r="J7" s="41">
        <v>2566</v>
      </c>
    </row>
    <row r="8" spans="1:12" ht="21" x14ac:dyDescent="0.2">
      <c r="A8" s="23" t="s">
        <v>44</v>
      </c>
      <c r="B8" s="48"/>
      <c r="D8" s="49"/>
      <c r="F8" s="49"/>
      <c r="H8" s="49"/>
    </row>
    <row r="9" spans="1:12" ht="21" x14ac:dyDescent="0.2">
      <c r="A9" s="11" t="s">
        <v>45</v>
      </c>
      <c r="B9" s="13"/>
      <c r="D9" s="50">
        <v>771168</v>
      </c>
      <c r="E9" s="50"/>
      <c r="F9" s="50">
        <v>723706</v>
      </c>
      <c r="G9" s="51"/>
      <c r="H9" s="50">
        <v>5588</v>
      </c>
      <c r="I9" s="50"/>
      <c r="J9" s="50">
        <v>5167</v>
      </c>
    </row>
    <row r="10" spans="1:12" ht="21" x14ac:dyDescent="0.2">
      <c r="A10" s="11" t="s">
        <v>46</v>
      </c>
      <c r="B10" s="48"/>
      <c r="D10" s="50">
        <v>361538</v>
      </c>
      <c r="E10" s="50"/>
      <c r="F10" s="50">
        <v>626491</v>
      </c>
      <c r="G10" s="51"/>
      <c r="H10" s="50">
        <v>0</v>
      </c>
      <c r="I10" s="50"/>
      <c r="J10" s="50">
        <v>0</v>
      </c>
    </row>
    <row r="11" spans="1:12" ht="21" x14ac:dyDescent="0.2">
      <c r="A11" s="11" t="s">
        <v>47</v>
      </c>
      <c r="B11" s="48"/>
      <c r="D11" s="50">
        <v>9484</v>
      </c>
      <c r="E11" s="50"/>
      <c r="F11" s="50">
        <v>9172</v>
      </c>
      <c r="G11" s="51"/>
      <c r="H11" s="50">
        <v>5373</v>
      </c>
      <c r="I11" s="50"/>
      <c r="J11" s="50">
        <v>2865</v>
      </c>
    </row>
    <row r="12" spans="1:12" ht="21" x14ac:dyDescent="0.2">
      <c r="A12" s="11" t="s">
        <v>48</v>
      </c>
      <c r="B12" s="48" t="s">
        <v>244</v>
      </c>
      <c r="D12" s="54">
        <v>519288</v>
      </c>
      <c r="E12" s="50"/>
      <c r="F12" s="54">
        <v>8430</v>
      </c>
      <c r="G12" s="51"/>
      <c r="H12" s="54">
        <v>36451</v>
      </c>
      <c r="I12" s="50"/>
      <c r="J12" s="54">
        <v>22687</v>
      </c>
      <c r="L12" s="49"/>
    </row>
    <row r="13" spans="1:12" ht="21" x14ac:dyDescent="0.2">
      <c r="A13" s="23" t="s">
        <v>49</v>
      </c>
      <c r="B13" s="13"/>
      <c r="D13" s="54">
        <f>SUM(D9:D12)</f>
        <v>1661478</v>
      </c>
      <c r="E13" s="50"/>
      <c r="F13" s="54">
        <f>SUM(F9:F12)</f>
        <v>1367799</v>
      </c>
      <c r="G13" s="51"/>
      <c r="H13" s="54">
        <f>SUM(H9:H12)</f>
        <v>47412</v>
      </c>
      <c r="I13" s="50"/>
      <c r="J13" s="54">
        <f>SUM(J9:J12)</f>
        <v>30719</v>
      </c>
      <c r="L13" s="49"/>
    </row>
    <row r="14" spans="1:12" ht="21" x14ac:dyDescent="0.2">
      <c r="A14" s="23" t="s">
        <v>50</v>
      </c>
      <c r="B14" s="13"/>
      <c r="D14" s="50"/>
      <c r="E14" s="50"/>
      <c r="F14" s="50"/>
      <c r="G14" s="51"/>
      <c r="H14" s="49"/>
      <c r="I14" s="50"/>
      <c r="J14" s="49"/>
    </row>
    <row r="15" spans="1:12" ht="21" x14ac:dyDescent="0.2">
      <c r="A15" s="11" t="s">
        <v>51</v>
      </c>
      <c r="B15" s="13"/>
      <c r="D15" s="95">
        <v>582343</v>
      </c>
      <c r="E15" s="95"/>
      <c r="F15" s="95">
        <v>536725</v>
      </c>
      <c r="G15" s="95"/>
      <c r="H15" s="95">
        <v>5427</v>
      </c>
      <c r="I15" s="95"/>
      <c r="J15" s="95">
        <v>3912</v>
      </c>
    </row>
    <row r="16" spans="1:12" ht="21" x14ac:dyDescent="0.2">
      <c r="A16" s="11" t="s">
        <v>52</v>
      </c>
      <c r="B16" s="48"/>
      <c r="D16" s="95">
        <v>211986</v>
      </c>
      <c r="E16" s="95"/>
      <c r="F16" s="95">
        <v>301350</v>
      </c>
      <c r="G16" s="95"/>
      <c r="H16" s="95">
        <v>0</v>
      </c>
      <c r="I16" s="95"/>
      <c r="J16" s="95">
        <v>0</v>
      </c>
    </row>
    <row r="17" spans="1:10" ht="21" x14ac:dyDescent="0.2">
      <c r="A17" s="11" t="s">
        <v>53</v>
      </c>
      <c r="B17" s="48"/>
      <c r="D17" s="95">
        <v>6567</v>
      </c>
      <c r="E17" s="95"/>
      <c r="F17" s="95">
        <v>7035</v>
      </c>
      <c r="G17" s="95"/>
      <c r="H17" s="95">
        <v>1341</v>
      </c>
      <c r="I17" s="95"/>
      <c r="J17" s="95">
        <v>1279</v>
      </c>
    </row>
    <row r="18" spans="1:10" ht="21" x14ac:dyDescent="0.2">
      <c r="A18" s="11" t="s">
        <v>54</v>
      </c>
      <c r="B18" s="48"/>
      <c r="D18" s="95">
        <v>162240</v>
      </c>
      <c r="E18" s="95"/>
      <c r="F18" s="95">
        <v>180572</v>
      </c>
      <c r="G18" s="95"/>
      <c r="H18" s="95">
        <v>48</v>
      </c>
      <c r="I18" s="95"/>
      <c r="J18" s="95">
        <v>66</v>
      </c>
    </row>
    <row r="19" spans="1:10" ht="21" x14ac:dyDescent="0.2">
      <c r="A19" s="11" t="s">
        <v>55</v>
      </c>
      <c r="B19" s="48"/>
      <c r="D19" s="95">
        <v>286489</v>
      </c>
      <c r="E19" s="95"/>
      <c r="F19" s="95">
        <v>241085</v>
      </c>
      <c r="G19" s="95"/>
      <c r="H19" s="95">
        <v>60870</v>
      </c>
      <c r="I19" s="95"/>
      <c r="J19" s="95">
        <v>56435</v>
      </c>
    </row>
    <row r="20" spans="1:10" ht="21" x14ac:dyDescent="0.2">
      <c r="A20" s="23" t="s">
        <v>56</v>
      </c>
      <c r="B20" s="48"/>
      <c r="D20" s="55">
        <f>SUM(D15:D19)</f>
        <v>1249625</v>
      </c>
      <c r="E20" s="50"/>
      <c r="F20" s="55">
        <f>SUM(F15:F19)</f>
        <v>1266767</v>
      </c>
      <c r="G20" s="51"/>
      <c r="H20" s="55">
        <f>SUM(H15:H19)</f>
        <v>67686</v>
      </c>
      <c r="I20" s="50"/>
      <c r="J20" s="55">
        <f>SUM(J15:J19)</f>
        <v>61692</v>
      </c>
    </row>
    <row r="21" spans="1:10" ht="21" x14ac:dyDescent="0.2">
      <c r="A21" s="23" t="s">
        <v>184</v>
      </c>
      <c r="B21" s="48"/>
      <c r="D21" s="50">
        <f>SUM(D13-D20)</f>
        <v>411853</v>
      </c>
      <c r="E21" s="50"/>
      <c r="F21" s="50">
        <f>SUM(F13-F20)</f>
        <v>101032</v>
      </c>
      <c r="G21" s="51"/>
      <c r="H21" s="50">
        <f>SUM(H13-H20)</f>
        <v>-20274</v>
      </c>
      <c r="I21" s="50"/>
      <c r="J21" s="50">
        <f>SUM(J13-J20)</f>
        <v>-30973</v>
      </c>
    </row>
    <row r="22" spans="1:10" ht="21" x14ac:dyDescent="0.2">
      <c r="A22" s="11" t="s">
        <v>241</v>
      </c>
      <c r="B22" s="48">
        <v>7</v>
      </c>
      <c r="D22" s="95">
        <v>-7206</v>
      </c>
      <c r="E22" s="95"/>
      <c r="F22" s="95">
        <v>-729</v>
      </c>
      <c r="G22" s="95"/>
      <c r="H22" s="95">
        <v>0</v>
      </c>
      <c r="I22" s="95"/>
      <c r="J22" s="95">
        <v>0</v>
      </c>
    </row>
    <row r="23" spans="1:10" ht="21" x14ac:dyDescent="0.2">
      <c r="A23" s="11" t="s">
        <v>179</v>
      </c>
      <c r="B23" s="48"/>
      <c r="D23" s="95">
        <v>15798</v>
      </c>
      <c r="E23" s="95"/>
      <c r="F23" s="95">
        <v>11335</v>
      </c>
      <c r="G23" s="95"/>
      <c r="H23" s="95">
        <v>14280</v>
      </c>
      <c r="I23" s="95"/>
      <c r="J23" s="95">
        <v>15200</v>
      </c>
    </row>
    <row r="24" spans="1:10" ht="21" x14ac:dyDescent="0.2">
      <c r="A24" s="11" t="s">
        <v>204</v>
      </c>
      <c r="B24" s="48"/>
      <c r="D24" s="97">
        <v>-60950</v>
      </c>
      <c r="E24" s="95"/>
      <c r="F24" s="97">
        <v>-55138</v>
      </c>
      <c r="G24" s="95"/>
      <c r="H24" s="97">
        <v>-25853</v>
      </c>
      <c r="I24" s="95"/>
      <c r="J24" s="97">
        <v>-28430</v>
      </c>
    </row>
    <row r="25" spans="1:10" ht="21" x14ac:dyDescent="0.2">
      <c r="A25" s="23" t="s">
        <v>183</v>
      </c>
      <c r="B25" s="48"/>
      <c r="D25" s="52">
        <f>SUM(D21:D24)</f>
        <v>359495</v>
      </c>
      <c r="E25" s="50"/>
      <c r="F25" s="52">
        <f>SUM(F21:F24)</f>
        <v>56500</v>
      </c>
      <c r="G25" s="51"/>
      <c r="H25" s="50">
        <f>SUM(H21:H24)</f>
        <v>-31847</v>
      </c>
      <c r="I25" s="50"/>
      <c r="J25" s="50">
        <f>SUM(J21:J24)</f>
        <v>-44203</v>
      </c>
    </row>
    <row r="26" spans="1:10" ht="21" x14ac:dyDescent="0.2">
      <c r="A26" s="11" t="s">
        <v>190</v>
      </c>
      <c r="B26" s="48">
        <v>13</v>
      </c>
      <c r="D26" s="95">
        <v>-8207</v>
      </c>
      <c r="E26" s="95"/>
      <c r="F26" s="95">
        <v>-36741</v>
      </c>
      <c r="G26" s="95"/>
      <c r="H26" s="95">
        <v>951</v>
      </c>
      <c r="I26" s="95"/>
      <c r="J26" s="95">
        <v>717</v>
      </c>
    </row>
    <row r="27" spans="1:10" ht="21.75" thickBot="1" x14ac:dyDescent="0.25">
      <c r="A27" s="23" t="s">
        <v>182</v>
      </c>
      <c r="B27" s="13"/>
      <c r="D27" s="56">
        <f>SUM(D25:D26)</f>
        <v>351288</v>
      </c>
      <c r="E27" s="50"/>
      <c r="F27" s="56">
        <f>SUM(F25:F26)</f>
        <v>19759</v>
      </c>
      <c r="G27" s="51"/>
      <c r="H27" s="56">
        <f>SUM(H25:H26)</f>
        <v>-30896</v>
      </c>
      <c r="I27" s="50"/>
      <c r="J27" s="56">
        <f>SUM(J25:J26)</f>
        <v>-43486</v>
      </c>
    </row>
    <row r="28" spans="1:10" ht="21.75" thickTop="1" x14ac:dyDescent="0.2">
      <c r="A28" s="23"/>
      <c r="B28" s="13"/>
      <c r="D28" s="49"/>
      <c r="E28" s="50"/>
      <c r="F28" s="49"/>
      <c r="G28" s="35"/>
      <c r="H28" s="49"/>
      <c r="I28" s="50"/>
      <c r="J28" s="49"/>
    </row>
    <row r="29" spans="1:10" ht="21" x14ac:dyDescent="0.2">
      <c r="A29" s="23" t="s">
        <v>181</v>
      </c>
      <c r="B29" s="13"/>
      <c r="D29" s="49"/>
      <c r="E29" s="50"/>
      <c r="F29" s="49"/>
      <c r="G29" s="35"/>
      <c r="H29" s="49"/>
      <c r="I29" s="49"/>
      <c r="J29" s="49"/>
    </row>
    <row r="30" spans="1:10" ht="21.75" thickBot="1" x14ac:dyDescent="0.25">
      <c r="A30" s="11" t="s">
        <v>111</v>
      </c>
      <c r="B30" s="13"/>
      <c r="D30" s="50">
        <f>SUM(D32-D31)</f>
        <v>342333</v>
      </c>
      <c r="E30" s="49"/>
      <c r="F30" s="50">
        <f>SUM(F32-F31)</f>
        <v>18302</v>
      </c>
      <c r="G30" s="57"/>
      <c r="H30" s="58">
        <f>H27</f>
        <v>-30896</v>
      </c>
      <c r="I30" s="49"/>
      <c r="J30" s="58">
        <f>J27</f>
        <v>-43486</v>
      </c>
    </row>
    <row r="31" spans="1:10" ht="21.75" thickTop="1" x14ac:dyDescent="0.2">
      <c r="A31" s="11" t="s">
        <v>112</v>
      </c>
      <c r="B31" s="13"/>
      <c r="D31" s="97">
        <v>8955</v>
      </c>
      <c r="E31" s="102"/>
      <c r="F31" s="97">
        <v>1457</v>
      </c>
      <c r="G31" s="57"/>
      <c r="H31" s="49"/>
      <c r="I31" s="49"/>
      <c r="J31" s="49"/>
    </row>
    <row r="32" spans="1:10" ht="21.75" thickBot="1" x14ac:dyDescent="0.25">
      <c r="B32" s="13"/>
      <c r="D32" s="59">
        <f>D27</f>
        <v>351288</v>
      </c>
      <c r="E32" s="49"/>
      <c r="F32" s="59">
        <f>F27</f>
        <v>19759</v>
      </c>
      <c r="G32" s="57"/>
      <c r="H32" s="49"/>
      <c r="I32" s="49"/>
      <c r="J32" s="49"/>
    </row>
    <row r="33" spans="1:12" ht="21.75" thickTop="1" x14ac:dyDescent="0.2">
      <c r="A33" s="23" t="s">
        <v>191</v>
      </c>
      <c r="B33" s="13"/>
      <c r="D33" s="49"/>
      <c r="E33" s="49"/>
      <c r="F33" s="49"/>
      <c r="G33" s="57"/>
      <c r="H33" s="49"/>
      <c r="I33" s="49"/>
      <c r="J33" s="49"/>
    </row>
    <row r="34" spans="1:12" ht="21" x14ac:dyDescent="0.2">
      <c r="A34" s="23" t="s">
        <v>57</v>
      </c>
      <c r="B34" s="48"/>
      <c r="D34" s="49"/>
      <c r="F34" s="49"/>
      <c r="H34" s="49"/>
      <c r="J34" s="49"/>
    </row>
    <row r="35" spans="1:12" ht="21.75" thickBot="1" x14ac:dyDescent="0.25">
      <c r="A35" s="60" t="s">
        <v>180</v>
      </c>
      <c r="D35" s="61">
        <f>(D30/166682701)*1000</f>
        <v>2.0538004120775559</v>
      </c>
      <c r="E35" s="62"/>
      <c r="F35" s="61">
        <f>(F30/166682701)*1000</f>
        <v>0.10980143644300557</v>
      </c>
      <c r="G35" s="63"/>
      <c r="H35" s="61">
        <f>(H30/166682701)*1000</f>
        <v>-0.18535816743214401</v>
      </c>
      <c r="I35" s="62"/>
      <c r="J35" s="61">
        <f>(J30/166682701)*1000</f>
        <v>-0.26089090073000437</v>
      </c>
    </row>
    <row r="36" spans="1:12" ht="21.75" thickTop="1" x14ac:dyDescent="0.2">
      <c r="D36" s="62"/>
      <c r="E36" s="62"/>
      <c r="F36" s="62"/>
      <c r="G36" s="63"/>
      <c r="H36" s="62"/>
      <c r="I36" s="62"/>
      <c r="J36" s="62"/>
    </row>
    <row r="37" spans="1:12" ht="21" x14ac:dyDescent="0.2">
      <c r="D37" s="62"/>
      <c r="E37" s="62"/>
      <c r="F37" s="62"/>
      <c r="G37" s="63"/>
      <c r="H37" s="62"/>
      <c r="I37" s="62"/>
      <c r="J37" s="62"/>
    </row>
    <row r="38" spans="1:12" ht="21" x14ac:dyDescent="0.2">
      <c r="A38" s="11" t="s">
        <v>240</v>
      </c>
      <c r="D38" s="30"/>
      <c r="L38" s="23"/>
    </row>
    <row r="39" spans="1:12" s="23" customFormat="1" ht="21" customHeight="1" x14ac:dyDescent="0.2">
      <c r="C39" s="34"/>
      <c r="G39" s="34"/>
      <c r="J39" s="12" t="s">
        <v>132</v>
      </c>
      <c r="K39" s="31"/>
    </row>
    <row r="40" spans="1:12" s="23" customFormat="1" ht="21" customHeight="1" x14ac:dyDescent="0.2">
      <c r="A40" s="23" t="s">
        <v>0</v>
      </c>
      <c r="C40" s="34"/>
      <c r="D40" s="30"/>
      <c r="G40" s="34"/>
      <c r="J40" s="64"/>
      <c r="K40" s="31"/>
    </row>
    <row r="41" spans="1:12" s="23" customFormat="1" ht="21" customHeight="1" x14ac:dyDescent="0.2">
      <c r="A41" s="23" t="s">
        <v>108</v>
      </c>
      <c r="C41" s="34"/>
      <c r="D41" s="30"/>
      <c r="F41" s="65"/>
      <c r="G41" s="34"/>
      <c r="H41" s="65"/>
      <c r="J41" s="65"/>
      <c r="K41" s="31"/>
    </row>
    <row r="42" spans="1:12" s="23" customFormat="1" ht="21" customHeight="1" x14ac:dyDescent="0.2">
      <c r="A42" s="23" t="str">
        <f>A4</f>
        <v>สำหรับงวดสามเดือนสิ้นสุดวันที่ 30 กันยายน 2567</v>
      </c>
      <c r="C42" s="34"/>
      <c r="D42" s="30"/>
      <c r="F42" s="65"/>
      <c r="G42" s="34"/>
      <c r="H42" s="65"/>
      <c r="J42" s="65"/>
      <c r="K42" s="31"/>
    </row>
    <row r="43" spans="1:12" ht="21" customHeight="1" x14ac:dyDescent="0.2">
      <c r="B43" s="44"/>
      <c r="D43" s="66"/>
      <c r="E43" s="44"/>
      <c r="F43" s="66"/>
      <c r="H43" s="66"/>
      <c r="I43" s="44"/>
      <c r="J43" s="12" t="s">
        <v>133</v>
      </c>
    </row>
    <row r="44" spans="1:12" s="23" customFormat="1" ht="21" customHeight="1" x14ac:dyDescent="0.2">
      <c r="A44" s="45"/>
      <c r="B44" s="45"/>
      <c r="C44" s="34"/>
      <c r="D44" s="67"/>
      <c r="E44" s="47" t="s">
        <v>1</v>
      </c>
      <c r="F44" s="67"/>
      <c r="G44" s="34"/>
      <c r="H44" s="67"/>
      <c r="I44" s="47" t="s">
        <v>2</v>
      </c>
      <c r="J44" s="67"/>
      <c r="K44" s="31"/>
    </row>
    <row r="45" spans="1:12" ht="21" customHeight="1" x14ac:dyDescent="0.2">
      <c r="B45" s="41" t="s">
        <v>3</v>
      </c>
      <c r="D45" s="41">
        <v>2567</v>
      </c>
      <c r="F45" s="41">
        <v>2566</v>
      </c>
      <c r="H45" s="41">
        <v>2567</v>
      </c>
      <c r="J45" s="41">
        <v>2566</v>
      </c>
    </row>
    <row r="46" spans="1:12" ht="21" customHeight="1" thickBot="1" x14ac:dyDescent="0.25">
      <c r="A46" s="23" t="s">
        <v>182</v>
      </c>
      <c r="B46" s="14"/>
      <c r="D46" s="68">
        <f>SUM(D32)</f>
        <v>351288</v>
      </c>
      <c r="E46" s="49"/>
      <c r="F46" s="68">
        <f>SUM(F32)</f>
        <v>19759</v>
      </c>
      <c r="G46" s="57"/>
      <c r="H46" s="68">
        <f>H30</f>
        <v>-30896</v>
      </c>
      <c r="I46" s="42"/>
      <c r="J46" s="68">
        <f>J30</f>
        <v>-43486</v>
      </c>
    </row>
    <row r="47" spans="1:12" ht="21" customHeight="1" thickTop="1" x14ac:dyDescent="0.2">
      <c r="B47" s="14"/>
      <c r="D47" s="49"/>
      <c r="E47" s="49"/>
      <c r="F47" s="49"/>
      <c r="G47" s="57"/>
      <c r="H47" s="49"/>
      <c r="I47" s="42"/>
      <c r="J47" s="49"/>
    </row>
    <row r="48" spans="1:12" ht="21" customHeight="1" x14ac:dyDescent="0.2">
      <c r="A48" s="23" t="s">
        <v>109</v>
      </c>
      <c r="B48" s="14"/>
      <c r="D48" s="49"/>
      <c r="E48" s="49"/>
      <c r="F48" s="49"/>
      <c r="G48" s="57"/>
      <c r="H48" s="49"/>
      <c r="I48" s="42"/>
      <c r="J48" s="49"/>
    </row>
    <row r="49" spans="1:10" ht="21" customHeight="1" x14ac:dyDescent="0.2">
      <c r="A49" s="69" t="s">
        <v>154</v>
      </c>
      <c r="B49" s="14"/>
      <c r="D49" s="49"/>
      <c r="E49" s="49"/>
      <c r="F49" s="49"/>
      <c r="G49" s="57"/>
      <c r="H49" s="49"/>
      <c r="I49" s="42"/>
      <c r="J49" s="49"/>
    </row>
    <row r="50" spans="1:10" ht="21" customHeight="1" x14ac:dyDescent="0.2">
      <c r="A50" s="11" t="s">
        <v>110</v>
      </c>
      <c r="B50" s="14"/>
      <c r="D50" s="49"/>
      <c r="E50" s="49"/>
      <c r="F50" s="49"/>
      <c r="G50" s="57"/>
      <c r="H50" s="49"/>
      <c r="I50" s="42"/>
      <c r="J50" s="49"/>
    </row>
    <row r="51" spans="1:10" ht="21" customHeight="1" x14ac:dyDescent="0.2">
      <c r="A51" s="11" t="s">
        <v>142</v>
      </c>
      <c r="B51" s="14"/>
      <c r="D51" s="95">
        <v>-3468</v>
      </c>
      <c r="E51" s="103"/>
      <c r="F51" s="95">
        <v>-268</v>
      </c>
      <c r="G51" s="71"/>
      <c r="H51" s="15">
        <v>0</v>
      </c>
      <c r="I51" s="70"/>
      <c r="J51" s="15">
        <v>0</v>
      </c>
    </row>
    <row r="52" spans="1:10" ht="21" customHeight="1" x14ac:dyDescent="0.2">
      <c r="A52" s="11" t="s">
        <v>161</v>
      </c>
      <c r="B52" s="48">
        <v>7</v>
      </c>
      <c r="D52" s="97">
        <v>-13770</v>
      </c>
      <c r="E52" s="103"/>
      <c r="F52" s="97">
        <v>-77</v>
      </c>
      <c r="G52" s="71"/>
      <c r="H52" s="17">
        <v>0</v>
      </c>
      <c r="I52" s="70"/>
      <c r="J52" s="17">
        <v>0</v>
      </c>
    </row>
    <row r="53" spans="1:10" ht="21" customHeight="1" x14ac:dyDescent="0.2">
      <c r="A53" s="11" t="s">
        <v>154</v>
      </c>
      <c r="B53" s="48"/>
      <c r="D53" s="72"/>
      <c r="E53" s="70"/>
      <c r="F53" s="72"/>
      <c r="G53" s="73"/>
      <c r="H53" s="15"/>
      <c r="I53" s="70"/>
      <c r="J53" s="15"/>
    </row>
    <row r="54" spans="1:10" ht="21" customHeight="1" x14ac:dyDescent="0.2">
      <c r="A54" s="11" t="s">
        <v>177</v>
      </c>
      <c r="B54" s="14"/>
      <c r="D54" s="74">
        <f>SUM(D51:D53)</f>
        <v>-17238</v>
      </c>
      <c r="E54" s="70"/>
      <c r="F54" s="74">
        <f>SUM(F51:F53)</f>
        <v>-345</v>
      </c>
      <c r="G54" s="73"/>
      <c r="H54" s="17">
        <f>SUM(H51:H53)</f>
        <v>0</v>
      </c>
      <c r="I54" s="70"/>
      <c r="J54" s="17">
        <f>SUM(J51:J53)</f>
        <v>0</v>
      </c>
    </row>
    <row r="55" spans="1:10" ht="21" customHeight="1" x14ac:dyDescent="0.2">
      <c r="A55" s="69" t="s">
        <v>173</v>
      </c>
      <c r="B55" s="14"/>
      <c r="D55" s="72"/>
      <c r="E55" s="70"/>
      <c r="F55" s="72"/>
      <c r="G55" s="73"/>
      <c r="H55" s="15"/>
      <c r="I55" s="70"/>
      <c r="J55" s="15"/>
    </row>
    <row r="56" spans="1:10" ht="21" customHeight="1" x14ac:dyDescent="0.2">
      <c r="A56" s="11" t="s">
        <v>242</v>
      </c>
      <c r="B56" s="14"/>
      <c r="D56" s="72"/>
      <c r="E56" s="70"/>
      <c r="F56" s="72"/>
      <c r="G56" s="73"/>
      <c r="H56" s="15"/>
      <c r="I56" s="70"/>
      <c r="J56" s="15"/>
    </row>
    <row r="57" spans="1:10" ht="21" customHeight="1" x14ac:dyDescent="0.2">
      <c r="A57" s="11" t="s">
        <v>218</v>
      </c>
      <c r="B57" s="14"/>
      <c r="D57" s="72"/>
      <c r="E57" s="70"/>
      <c r="F57" s="72"/>
      <c r="G57" s="73"/>
      <c r="H57" s="15"/>
      <c r="I57" s="70"/>
      <c r="J57" s="15"/>
    </row>
    <row r="58" spans="1:10" ht="21" customHeight="1" x14ac:dyDescent="0.2">
      <c r="A58" s="11" t="s">
        <v>177</v>
      </c>
      <c r="B58" s="14"/>
      <c r="D58" s="95">
        <v>-102115</v>
      </c>
      <c r="E58" s="103"/>
      <c r="F58" s="95">
        <v>39409</v>
      </c>
      <c r="G58" s="71"/>
      <c r="H58" s="15">
        <v>0</v>
      </c>
      <c r="I58" s="70"/>
      <c r="J58" s="15">
        <v>0</v>
      </c>
    </row>
    <row r="59" spans="1:10" ht="21" customHeight="1" x14ac:dyDescent="0.2">
      <c r="A59" s="11" t="s">
        <v>161</v>
      </c>
      <c r="B59" s="48">
        <v>7</v>
      </c>
      <c r="D59" s="97">
        <v>-838</v>
      </c>
      <c r="E59" s="103"/>
      <c r="F59" s="97">
        <v>-9860</v>
      </c>
      <c r="G59" s="71"/>
      <c r="H59" s="17">
        <v>0</v>
      </c>
      <c r="I59" s="70"/>
      <c r="J59" s="17">
        <v>0</v>
      </c>
    </row>
    <row r="60" spans="1:10" ht="21" customHeight="1" x14ac:dyDescent="0.2">
      <c r="A60" s="11" t="s">
        <v>173</v>
      </c>
      <c r="B60" s="48"/>
      <c r="D60" s="15"/>
      <c r="E60" s="70"/>
      <c r="F60" s="15"/>
      <c r="G60" s="73"/>
      <c r="H60" s="15"/>
      <c r="I60" s="70"/>
      <c r="J60" s="15"/>
    </row>
    <row r="61" spans="1:10" ht="21" customHeight="1" x14ac:dyDescent="0.2">
      <c r="A61" s="11" t="s">
        <v>177</v>
      </c>
      <c r="B61" s="48"/>
      <c r="D61" s="15">
        <f>SUM(D58:D60)</f>
        <v>-102953</v>
      </c>
      <c r="E61" s="70"/>
      <c r="F61" s="15">
        <f>SUM(F58:F60)</f>
        <v>29549</v>
      </c>
      <c r="G61" s="73"/>
      <c r="H61" s="15">
        <f>SUM(H58:H60)</f>
        <v>0</v>
      </c>
      <c r="I61" s="70"/>
      <c r="J61" s="15">
        <f>SUM(J58:J60)</f>
        <v>0</v>
      </c>
    </row>
    <row r="62" spans="1:10" ht="21" customHeight="1" x14ac:dyDescent="0.2">
      <c r="A62" s="23" t="s">
        <v>143</v>
      </c>
      <c r="B62" s="14"/>
      <c r="D62" s="55">
        <f>SUM(D54,D61)</f>
        <v>-120191</v>
      </c>
      <c r="E62" s="50"/>
      <c r="F62" s="55">
        <f>SUM(F54,F61)</f>
        <v>29204</v>
      </c>
      <c r="G62" s="35"/>
      <c r="H62" s="55">
        <f>SUM(H54,H61)</f>
        <v>0</v>
      </c>
      <c r="I62" s="50"/>
      <c r="J62" s="55">
        <f>SUM(J54,J61)</f>
        <v>0</v>
      </c>
    </row>
    <row r="63" spans="1:10" ht="21" customHeight="1" x14ac:dyDescent="0.2">
      <c r="B63" s="14"/>
      <c r="D63" s="62"/>
      <c r="F63" s="62"/>
      <c r="G63" s="63"/>
      <c r="H63" s="62"/>
      <c r="J63" s="62"/>
    </row>
    <row r="64" spans="1:10" ht="21" customHeight="1" thickBot="1" x14ac:dyDescent="0.25">
      <c r="A64" s="23" t="s">
        <v>134</v>
      </c>
      <c r="B64" s="14"/>
      <c r="D64" s="68">
        <f>SUM(D46,D62)</f>
        <v>231097</v>
      </c>
      <c r="E64" s="49"/>
      <c r="F64" s="68">
        <f>SUM(F46,F62)</f>
        <v>48963</v>
      </c>
      <c r="G64" s="57"/>
      <c r="H64" s="68">
        <f>SUM(H46,H62)</f>
        <v>-30896</v>
      </c>
      <c r="I64" s="49"/>
      <c r="J64" s="68">
        <f>SUM(J46,J62)</f>
        <v>-43486</v>
      </c>
    </row>
    <row r="65" spans="1:12" ht="21" customHeight="1" thickTop="1" x14ac:dyDescent="0.2">
      <c r="B65" s="14"/>
      <c r="D65" s="62"/>
      <c r="F65" s="62"/>
      <c r="G65" s="63"/>
      <c r="H65" s="62"/>
      <c r="J65" s="62"/>
    </row>
    <row r="66" spans="1:12" ht="21" customHeight="1" x14ac:dyDescent="0.2">
      <c r="A66" s="23" t="s">
        <v>144</v>
      </c>
      <c r="B66" s="14"/>
      <c r="D66" s="62"/>
      <c r="F66" s="62"/>
      <c r="G66" s="63"/>
      <c r="H66" s="62"/>
      <c r="J66" s="62"/>
    </row>
    <row r="67" spans="1:12" ht="21" customHeight="1" thickBot="1" x14ac:dyDescent="0.25">
      <c r="A67" s="11" t="s">
        <v>111</v>
      </c>
      <c r="B67" s="14"/>
      <c r="D67" s="49">
        <f>SUM(D69-D68)</f>
        <v>222547</v>
      </c>
      <c r="F67" s="49">
        <f>SUM(F69-F68)</f>
        <v>47475</v>
      </c>
      <c r="G67" s="63"/>
      <c r="H67" s="68">
        <f>H64-H68</f>
        <v>-30896</v>
      </c>
      <c r="I67" s="50"/>
      <c r="J67" s="68">
        <f>J64-J68</f>
        <v>-43486</v>
      </c>
    </row>
    <row r="68" spans="1:12" ht="21" customHeight="1" thickTop="1" x14ac:dyDescent="0.2">
      <c r="A68" s="11" t="s">
        <v>112</v>
      </c>
      <c r="B68" s="14"/>
      <c r="D68" s="97">
        <v>8550</v>
      </c>
      <c r="E68" s="104"/>
      <c r="F68" s="97">
        <v>1488</v>
      </c>
      <c r="G68" s="63"/>
      <c r="H68" s="62"/>
      <c r="J68" s="62"/>
    </row>
    <row r="69" spans="1:12" ht="21" customHeight="1" thickBot="1" x14ac:dyDescent="0.25">
      <c r="B69" s="14"/>
      <c r="D69" s="68">
        <f>SUM(D64)</f>
        <v>231097</v>
      </c>
      <c r="E69" s="49"/>
      <c r="F69" s="68">
        <f>SUM(F64)</f>
        <v>48963</v>
      </c>
      <c r="G69" s="63"/>
      <c r="H69" s="62"/>
      <c r="J69" s="62"/>
    </row>
    <row r="70" spans="1:12" ht="21" customHeight="1" thickTop="1" x14ac:dyDescent="0.2">
      <c r="B70" s="14"/>
    </row>
    <row r="71" spans="1:12" ht="21" customHeight="1" x14ac:dyDescent="0.2">
      <c r="A71" s="11" t="s">
        <v>240</v>
      </c>
      <c r="B71" s="14"/>
      <c r="D71" s="76"/>
      <c r="E71" s="77"/>
      <c r="F71" s="78"/>
      <c r="G71" s="79"/>
      <c r="H71" s="78"/>
      <c r="I71" s="77"/>
      <c r="J71" s="78"/>
    </row>
    <row r="72" spans="1:12" s="23" customFormat="1" ht="21" x14ac:dyDescent="0.2">
      <c r="C72" s="34"/>
      <c r="G72" s="34"/>
      <c r="J72" s="12" t="s">
        <v>132</v>
      </c>
      <c r="K72" s="31"/>
    </row>
    <row r="73" spans="1:12" s="23" customFormat="1" ht="21" x14ac:dyDescent="0.2">
      <c r="A73" s="23" t="s">
        <v>0</v>
      </c>
      <c r="C73" s="34"/>
      <c r="G73" s="34"/>
      <c r="K73" s="31"/>
    </row>
    <row r="74" spans="1:12" s="23" customFormat="1" ht="21" x14ac:dyDescent="0.2">
      <c r="A74" s="23" t="s">
        <v>43</v>
      </c>
      <c r="C74" s="34"/>
      <c r="G74" s="34"/>
      <c r="K74" s="31"/>
    </row>
    <row r="75" spans="1:12" s="23" customFormat="1" ht="21" x14ac:dyDescent="0.2">
      <c r="A75" s="23" t="s">
        <v>232</v>
      </c>
      <c r="C75" s="34"/>
      <c r="G75" s="34"/>
      <c r="K75" s="31"/>
    </row>
    <row r="76" spans="1:12" ht="21" x14ac:dyDescent="0.2">
      <c r="A76" s="44"/>
      <c r="B76" s="44"/>
      <c r="D76" s="44"/>
      <c r="E76" s="44"/>
      <c r="F76" s="44"/>
      <c r="H76" s="12"/>
      <c r="I76" s="44"/>
      <c r="J76" s="12" t="s">
        <v>155</v>
      </c>
    </row>
    <row r="77" spans="1:12" s="23" customFormat="1" ht="21" x14ac:dyDescent="0.2">
      <c r="A77" s="45"/>
      <c r="B77" s="45"/>
      <c r="C77" s="34"/>
      <c r="D77" s="46"/>
      <c r="E77" s="47" t="s">
        <v>1</v>
      </c>
      <c r="F77" s="46"/>
      <c r="G77" s="34"/>
      <c r="H77" s="46"/>
      <c r="I77" s="47" t="s">
        <v>2</v>
      </c>
      <c r="J77" s="46"/>
      <c r="K77" s="31"/>
      <c r="L77" s="11"/>
    </row>
    <row r="78" spans="1:12" ht="21" x14ac:dyDescent="0.2">
      <c r="B78" s="41" t="s">
        <v>3</v>
      </c>
      <c r="D78" s="41">
        <v>2567</v>
      </c>
      <c r="F78" s="41">
        <v>2566</v>
      </c>
      <c r="H78" s="41">
        <v>2567</v>
      </c>
      <c r="J78" s="41">
        <v>2566</v>
      </c>
    </row>
    <row r="79" spans="1:12" ht="21" x14ac:dyDescent="0.2">
      <c r="A79" s="23" t="s">
        <v>44</v>
      </c>
      <c r="B79" s="48"/>
      <c r="D79" s="49"/>
      <c r="F79" s="49"/>
      <c r="H79" s="49"/>
    </row>
    <row r="80" spans="1:12" ht="21" x14ac:dyDescent="0.2">
      <c r="A80" s="11" t="s">
        <v>45</v>
      </c>
      <c r="B80" s="13"/>
      <c r="D80" s="95">
        <v>2979275</v>
      </c>
      <c r="E80" s="95"/>
      <c r="F80" s="95">
        <v>2619940</v>
      </c>
      <c r="G80" s="95"/>
      <c r="H80" s="96">
        <v>34373</v>
      </c>
      <c r="I80" s="95"/>
      <c r="J80" s="96">
        <v>29981</v>
      </c>
    </row>
    <row r="81" spans="1:12" ht="21" x14ac:dyDescent="0.2">
      <c r="A81" s="11" t="s">
        <v>46</v>
      </c>
      <c r="B81" s="48"/>
      <c r="D81" s="95">
        <v>1471423</v>
      </c>
      <c r="E81" s="95"/>
      <c r="F81" s="95">
        <v>1159623</v>
      </c>
      <c r="G81" s="95"/>
      <c r="H81" s="96">
        <v>0</v>
      </c>
      <c r="I81" s="99"/>
      <c r="J81" s="96">
        <v>0</v>
      </c>
    </row>
    <row r="82" spans="1:12" ht="21" x14ac:dyDescent="0.2">
      <c r="A82" s="11" t="s">
        <v>47</v>
      </c>
      <c r="B82" s="48"/>
      <c r="D82" s="95">
        <v>28918</v>
      </c>
      <c r="E82" s="95"/>
      <c r="F82" s="95">
        <v>26215</v>
      </c>
      <c r="G82" s="95"/>
      <c r="H82" s="106">
        <v>13106</v>
      </c>
      <c r="I82" s="99"/>
      <c r="J82" s="106">
        <v>8658</v>
      </c>
    </row>
    <row r="83" spans="1:12" ht="21" x14ac:dyDescent="0.2">
      <c r="A83" s="11" t="s">
        <v>48</v>
      </c>
      <c r="B83" s="48" t="s">
        <v>244</v>
      </c>
      <c r="D83" s="97">
        <v>521424</v>
      </c>
      <c r="E83" s="95"/>
      <c r="F83" s="97">
        <v>11313</v>
      </c>
      <c r="G83" s="95"/>
      <c r="H83" s="107">
        <v>370355</v>
      </c>
      <c r="I83" s="95"/>
      <c r="J83" s="107">
        <v>105758</v>
      </c>
      <c r="L83" s="49"/>
    </row>
    <row r="84" spans="1:12" ht="21" x14ac:dyDescent="0.2">
      <c r="A84" s="23" t="s">
        <v>49</v>
      </c>
      <c r="B84" s="13"/>
      <c r="D84" s="54">
        <f>SUM(D80:D83)</f>
        <v>5001040</v>
      </c>
      <c r="E84" s="50"/>
      <c r="F84" s="54">
        <f>SUM(F80:F83)</f>
        <v>3817091</v>
      </c>
      <c r="G84" s="51"/>
      <c r="H84" s="54">
        <f>SUM(H80:H83)</f>
        <v>417834</v>
      </c>
      <c r="I84" s="50"/>
      <c r="J84" s="54">
        <f>SUM(J80:J83)</f>
        <v>144397</v>
      </c>
      <c r="L84" s="49"/>
    </row>
    <row r="85" spans="1:12" ht="21" x14ac:dyDescent="0.2">
      <c r="A85" s="23" t="s">
        <v>50</v>
      </c>
      <c r="B85" s="13"/>
      <c r="D85" s="50"/>
      <c r="E85" s="50"/>
      <c r="F85" s="50"/>
      <c r="G85" s="51"/>
      <c r="H85" s="49"/>
      <c r="I85" s="50"/>
      <c r="J85" s="49"/>
    </row>
    <row r="86" spans="1:12" ht="21" x14ac:dyDescent="0.2">
      <c r="A86" s="11" t="s">
        <v>51</v>
      </c>
      <c r="B86" s="13"/>
      <c r="D86" s="95">
        <v>1865484</v>
      </c>
      <c r="E86" s="95"/>
      <c r="F86" s="95">
        <v>1649575</v>
      </c>
      <c r="G86" s="95"/>
      <c r="H86" s="96">
        <v>22158</v>
      </c>
      <c r="I86" s="95"/>
      <c r="J86" s="96">
        <v>17128</v>
      </c>
    </row>
    <row r="87" spans="1:12" ht="21" x14ac:dyDescent="0.2">
      <c r="A87" s="11" t="s">
        <v>52</v>
      </c>
      <c r="B87" s="48"/>
      <c r="D87" s="95">
        <v>759784</v>
      </c>
      <c r="E87" s="95"/>
      <c r="F87" s="95">
        <v>545025</v>
      </c>
      <c r="G87" s="95"/>
      <c r="H87" s="96">
        <v>0</v>
      </c>
      <c r="I87" s="99"/>
      <c r="J87" s="96">
        <v>0</v>
      </c>
    </row>
    <row r="88" spans="1:12" ht="21" x14ac:dyDescent="0.2">
      <c r="A88" s="11" t="s">
        <v>53</v>
      </c>
      <c r="B88" s="48"/>
      <c r="D88" s="95">
        <v>21492</v>
      </c>
      <c r="E88" s="95"/>
      <c r="F88" s="95">
        <v>23772</v>
      </c>
      <c r="G88" s="95"/>
      <c r="H88" s="102">
        <v>4139</v>
      </c>
      <c r="I88" s="99"/>
      <c r="J88" s="102">
        <v>4013</v>
      </c>
    </row>
    <row r="89" spans="1:12" ht="21" x14ac:dyDescent="0.2">
      <c r="A89" s="11" t="s">
        <v>54</v>
      </c>
      <c r="B89" s="48"/>
      <c r="D89" s="95">
        <v>571652</v>
      </c>
      <c r="E89" s="95"/>
      <c r="F89" s="95">
        <v>471499</v>
      </c>
      <c r="G89" s="95"/>
      <c r="H89" s="102">
        <v>126</v>
      </c>
      <c r="I89" s="99"/>
      <c r="J89" s="102">
        <v>255</v>
      </c>
    </row>
    <row r="90" spans="1:12" ht="21" x14ac:dyDescent="0.2">
      <c r="A90" s="11" t="s">
        <v>55</v>
      </c>
      <c r="B90" s="48"/>
      <c r="D90" s="95">
        <v>936431</v>
      </c>
      <c r="E90" s="95"/>
      <c r="F90" s="95">
        <v>944700</v>
      </c>
      <c r="G90" s="95"/>
      <c r="H90" s="102">
        <v>184965</v>
      </c>
      <c r="I90" s="95"/>
      <c r="J90" s="102">
        <v>162544</v>
      </c>
    </row>
    <row r="91" spans="1:12" ht="21" x14ac:dyDescent="0.2">
      <c r="A91" s="23" t="s">
        <v>56</v>
      </c>
      <c r="B91" s="48"/>
      <c r="D91" s="55">
        <f>SUM(D86:D90)</f>
        <v>4154843</v>
      </c>
      <c r="E91" s="50"/>
      <c r="F91" s="55">
        <f>SUM(F86:F90)</f>
        <v>3634571</v>
      </c>
      <c r="G91" s="51"/>
      <c r="H91" s="55">
        <f>SUM(H86:H90)</f>
        <v>211388</v>
      </c>
      <c r="I91" s="50"/>
      <c r="J91" s="55">
        <f>SUM(J86:J90)</f>
        <v>183940</v>
      </c>
    </row>
    <row r="92" spans="1:12" ht="21" x14ac:dyDescent="0.2">
      <c r="A92" s="23" t="s">
        <v>184</v>
      </c>
      <c r="B92" s="48"/>
      <c r="D92" s="50">
        <f>SUM(D84-D91)</f>
        <v>846197</v>
      </c>
      <c r="E92" s="50"/>
      <c r="F92" s="50">
        <f>SUM(F84-F91)</f>
        <v>182520</v>
      </c>
      <c r="G92" s="51"/>
      <c r="H92" s="50">
        <f>SUM(H84-H91)</f>
        <v>206446</v>
      </c>
      <c r="I92" s="50"/>
      <c r="J92" s="50">
        <f>SUM(J84-J91)</f>
        <v>-39543</v>
      </c>
    </row>
    <row r="93" spans="1:12" ht="21" x14ac:dyDescent="0.2">
      <c r="A93" s="11" t="s">
        <v>166</v>
      </c>
      <c r="B93" s="48">
        <v>7</v>
      </c>
      <c r="D93" s="95">
        <v>1175</v>
      </c>
      <c r="E93" s="95"/>
      <c r="F93" s="95">
        <v>4085</v>
      </c>
      <c r="G93" s="95"/>
      <c r="H93" s="96">
        <v>0</v>
      </c>
      <c r="I93" s="95"/>
      <c r="J93" s="96">
        <v>0</v>
      </c>
    </row>
    <row r="94" spans="1:12" ht="21" x14ac:dyDescent="0.2">
      <c r="A94" s="11" t="s">
        <v>179</v>
      </c>
      <c r="B94" s="48"/>
      <c r="D94" s="95">
        <v>46801</v>
      </c>
      <c r="E94" s="95"/>
      <c r="F94" s="95">
        <v>33664</v>
      </c>
      <c r="G94" s="95"/>
      <c r="H94" s="106">
        <v>42634</v>
      </c>
      <c r="I94" s="99"/>
      <c r="J94" s="106">
        <v>42441</v>
      </c>
    </row>
    <row r="95" spans="1:12" ht="21" x14ac:dyDescent="0.2">
      <c r="A95" s="11" t="s">
        <v>204</v>
      </c>
      <c r="B95" s="48"/>
      <c r="D95" s="97">
        <v>-178890</v>
      </c>
      <c r="E95" s="95"/>
      <c r="F95" s="97">
        <v>-155797</v>
      </c>
      <c r="G95" s="95"/>
      <c r="H95" s="97">
        <v>-82706</v>
      </c>
      <c r="I95" s="95"/>
      <c r="J95" s="97">
        <v>-80164</v>
      </c>
    </row>
    <row r="96" spans="1:12" ht="21" x14ac:dyDescent="0.2">
      <c r="A96" s="23" t="s">
        <v>183</v>
      </c>
      <c r="B96" s="48"/>
      <c r="D96" s="52">
        <f>SUM(D92:D95)</f>
        <v>715283</v>
      </c>
      <c r="E96" s="50"/>
      <c r="F96" s="52">
        <f>SUM(F92:F95)</f>
        <v>64472</v>
      </c>
      <c r="G96" s="51"/>
      <c r="H96" s="50">
        <f>SUM(H92:H95)</f>
        <v>166374</v>
      </c>
      <c r="I96" s="50"/>
      <c r="J96" s="50">
        <f>SUM(J92:J95)</f>
        <v>-77266</v>
      </c>
    </row>
    <row r="97" spans="1:12" ht="21" x14ac:dyDescent="0.2">
      <c r="A97" s="11" t="s">
        <v>190</v>
      </c>
      <c r="B97" s="48">
        <v>13</v>
      </c>
      <c r="D97" s="97">
        <v>-62254</v>
      </c>
      <c r="E97" s="95"/>
      <c r="F97" s="97">
        <v>24590</v>
      </c>
      <c r="G97" s="95"/>
      <c r="H97" s="97">
        <v>2645</v>
      </c>
      <c r="I97" s="95"/>
      <c r="J97" s="97">
        <v>3287</v>
      </c>
    </row>
    <row r="98" spans="1:12" ht="21.75" thickBot="1" x14ac:dyDescent="0.25">
      <c r="A98" s="23" t="s">
        <v>182</v>
      </c>
      <c r="B98" s="13"/>
      <c r="D98" s="56">
        <f>SUM(D96:D97)</f>
        <v>653029</v>
      </c>
      <c r="E98" s="50"/>
      <c r="F98" s="56">
        <f>SUM(F96:F97)</f>
        <v>89062</v>
      </c>
      <c r="G98" s="51"/>
      <c r="H98" s="56">
        <f>SUM(H96:H97)</f>
        <v>169019</v>
      </c>
      <c r="I98" s="50"/>
      <c r="J98" s="56">
        <f>SUM(J96:J97)</f>
        <v>-73979</v>
      </c>
    </row>
    <row r="99" spans="1:12" ht="21.75" thickTop="1" x14ac:dyDescent="0.2">
      <c r="A99" s="23"/>
      <c r="B99" s="13"/>
      <c r="D99" s="49"/>
      <c r="E99" s="50"/>
      <c r="F99" s="49"/>
      <c r="G99" s="35"/>
      <c r="H99" s="49"/>
      <c r="I99" s="50"/>
      <c r="J99" s="49"/>
    </row>
    <row r="100" spans="1:12" ht="21" x14ac:dyDescent="0.2">
      <c r="A100" s="23" t="s">
        <v>181</v>
      </c>
      <c r="B100" s="13"/>
      <c r="D100" s="49"/>
      <c r="E100" s="50"/>
      <c r="F100" s="49"/>
      <c r="G100" s="35"/>
      <c r="H100" s="49"/>
      <c r="I100" s="49"/>
      <c r="J100" s="49"/>
    </row>
    <row r="101" spans="1:12" ht="21.75" thickBot="1" x14ac:dyDescent="0.25">
      <c r="A101" s="11" t="s">
        <v>111</v>
      </c>
      <c r="B101" s="13"/>
      <c r="D101" s="50">
        <f>SUM(D103-D102)</f>
        <v>633067</v>
      </c>
      <c r="E101" s="49"/>
      <c r="F101" s="50">
        <f>SUM(F103-F102)</f>
        <v>84649</v>
      </c>
      <c r="G101" s="57"/>
      <c r="H101" s="58">
        <f>H98</f>
        <v>169019</v>
      </c>
      <c r="I101" s="49"/>
      <c r="J101" s="58">
        <f>J98</f>
        <v>-73979</v>
      </c>
    </row>
    <row r="102" spans="1:12" ht="21.75" thickTop="1" x14ac:dyDescent="0.2">
      <c r="A102" s="11" t="s">
        <v>112</v>
      </c>
      <c r="B102" s="13"/>
      <c r="D102" s="97">
        <v>19962</v>
      </c>
      <c r="E102" s="102"/>
      <c r="F102" s="97">
        <v>4413</v>
      </c>
      <c r="G102" s="57"/>
      <c r="H102" s="49"/>
      <c r="I102" s="49"/>
      <c r="J102" s="49"/>
    </row>
    <row r="103" spans="1:12" ht="21.75" thickBot="1" x14ac:dyDescent="0.25">
      <c r="B103" s="13"/>
      <c r="D103" s="56">
        <f>D98</f>
        <v>653029</v>
      </c>
      <c r="E103" s="49"/>
      <c r="F103" s="59">
        <f>F98</f>
        <v>89062</v>
      </c>
      <c r="G103" s="57"/>
      <c r="H103" s="49"/>
      <c r="I103" s="49"/>
      <c r="J103" s="49"/>
    </row>
    <row r="104" spans="1:12" ht="21.75" thickTop="1" x14ac:dyDescent="0.2">
      <c r="A104" s="23" t="s">
        <v>191</v>
      </c>
      <c r="B104" s="13"/>
      <c r="D104" s="49"/>
      <c r="E104" s="49"/>
      <c r="F104" s="49"/>
      <c r="G104" s="57"/>
      <c r="H104" s="49"/>
      <c r="I104" s="49"/>
      <c r="J104" s="49"/>
    </row>
    <row r="105" spans="1:12" ht="21" x14ac:dyDescent="0.2">
      <c r="A105" s="23" t="s">
        <v>57</v>
      </c>
      <c r="B105" s="48"/>
      <c r="D105" s="49"/>
      <c r="F105" s="49"/>
      <c r="H105" s="49"/>
      <c r="J105" s="49"/>
    </row>
    <row r="106" spans="1:12" ht="21.75" thickBot="1" x14ac:dyDescent="0.25">
      <c r="A106" s="60" t="s">
        <v>180</v>
      </c>
      <c r="D106" s="61">
        <f>(D101/166682701)*1000</f>
        <v>3.7980366060902746</v>
      </c>
      <c r="E106" s="62"/>
      <c r="F106" s="61">
        <f>(F101/166682701)*1000</f>
        <v>0.50784514225024469</v>
      </c>
      <c r="G106" s="63"/>
      <c r="H106" s="61">
        <f>(H101/166682701)*1000</f>
        <v>1.014016445533841</v>
      </c>
      <c r="I106" s="62"/>
      <c r="J106" s="61">
        <f>(J101/166682701)*1000</f>
        <v>-0.44383130076587851</v>
      </c>
    </row>
    <row r="107" spans="1:12" ht="21.75" thickTop="1" x14ac:dyDescent="0.2">
      <c r="D107" s="62"/>
      <c r="E107" s="62"/>
      <c r="F107" s="62"/>
      <c r="G107" s="63"/>
      <c r="H107" s="62"/>
      <c r="I107" s="62"/>
      <c r="J107" s="62"/>
    </row>
    <row r="108" spans="1:12" ht="21" x14ac:dyDescent="0.2">
      <c r="D108" s="62"/>
      <c r="E108" s="62"/>
      <c r="F108" s="62"/>
      <c r="G108" s="63"/>
      <c r="H108" s="62"/>
      <c r="I108" s="62"/>
      <c r="J108" s="62"/>
    </row>
    <row r="109" spans="1:12" ht="21" x14ac:dyDescent="0.2">
      <c r="A109" s="11" t="s">
        <v>240</v>
      </c>
      <c r="D109" s="30"/>
      <c r="L109" s="23"/>
    </row>
    <row r="110" spans="1:12" s="23" customFormat="1" ht="21" customHeight="1" x14ac:dyDescent="0.2">
      <c r="C110" s="34"/>
      <c r="G110" s="34"/>
      <c r="J110" s="12" t="s">
        <v>132</v>
      </c>
      <c r="K110" s="31"/>
    </row>
    <row r="111" spans="1:12" s="23" customFormat="1" ht="21" customHeight="1" x14ac:dyDescent="0.2">
      <c r="A111" s="23" t="s">
        <v>0</v>
      </c>
      <c r="C111" s="34"/>
      <c r="D111" s="30"/>
      <c r="G111" s="34"/>
      <c r="J111" s="64"/>
      <c r="K111" s="31"/>
    </row>
    <row r="112" spans="1:12" s="23" customFormat="1" ht="21" customHeight="1" x14ac:dyDescent="0.2">
      <c r="A112" s="23" t="s">
        <v>108</v>
      </c>
      <c r="C112" s="34"/>
      <c r="D112" s="30"/>
      <c r="F112" s="65"/>
      <c r="G112" s="34"/>
      <c r="H112" s="65"/>
      <c r="J112" s="65"/>
      <c r="K112" s="31"/>
    </row>
    <row r="113" spans="1:11" s="23" customFormat="1" ht="21" customHeight="1" x14ac:dyDescent="0.2">
      <c r="A113" s="23" t="str">
        <f>A75</f>
        <v>สำหรับงวดเก้าเดือนสิ้นสุดวันที่ 30 กันยายน 2567</v>
      </c>
      <c r="C113" s="34"/>
      <c r="D113" s="30"/>
      <c r="F113" s="65"/>
      <c r="G113" s="34"/>
      <c r="H113" s="65"/>
      <c r="J113" s="65"/>
      <c r="K113" s="31"/>
    </row>
    <row r="114" spans="1:11" ht="21" customHeight="1" x14ac:dyDescent="0.2">
      <c r="B114" s="44"/>
      <c r="D114" s="66"/>
      <c r="E114" s="44"/>
      <c r="F114" s="66"/>
      <c r="H114" s="66"/>
      <c r="I114" s="44"/>
      <c r="J114" s="12" t="s">
        <v>133</v>
      </c>
    </row>
    <row r="115" spans="1:11" s="23" customFormat="1" ht="21" customHeight="1" x14ac:dyDescent="0.2">
      <c r="A115" s="45"/>
      <c r="B115" s="45"/>
      <c r="C115" s="34"/>
      <c r="D115" s="67"/>
      <c r="E115" s="47" t="s">
        <v>1</v>
      </c>
      <c r="F115" s="67"/>
      <c r="G115" s="34"/>
      <c r="H115" s="67"/>
      <c r="I115" s="47" t="s">
        <v>2</v>
      </c>
      <c r="J115" s="67"/>
      <c r="K115" s="31"/>
    </row>
    <row r="116" spans="1:11" ht="21" customHeight="1" x14ac:dyDescent="0.2">
      <c r="B116" s="41" t="s">
        <v>3</v>
      </c>
      <c r="D116" s="41">
        <v>2567</v>
      </c>
      <c r="F116" s="41">
        <v>2566</v>
      </c>
      <c r="H116" s="41">
        <v>2567</v>
      </c>
      <c r="J116" s="41">
        <v>2566</v>
      </c>
    </row>
    <row r="117" spans="1:11" ht="21" customHeight="1" thickBot="1" x14ac:dyDescent="0.25">
      <c r="A117" s="23" t="s">
        <v>182</v>
      </c>
      <c r="B117" s="14"/>
      <c r="D117" s="68">
        <f>SUM(D103)</f>
        <v>653029</v>
      </c>
      <c r="E117" s="49"/>
      <c r="F117" s="68">
        <f>SUM(F103)</f>
        <v>89062</v>
      </c>
      <c r="G117" s="57"/>
      <c r="H117" s="68">
        <f>H101</f>
        <v>169019</v>
      </c>
      <c r="I117" s="42"/>
      <c r="J117" s="68">
        <f>J101</f>
        <v>-73979</v>
      </c>
    </row>
    <row r="118" spans="1:11" ht="21" customHeight="1" thickTop="1" x14ac:dyDescent="0.2">
      <c r="B118" s="14"/>
      <c r="D118" s="49"/>
      <c r="E118" s="49"/>
      <c r="F118" s="49"/>
      <c r="G118" s="57"/>
      <c r="H118" s="49"/>
      <c r="I118" s="42"/>
      <c r="J118" s="49"/>
    </row>
    <row r="119" spans="1:11" ht="21" customHeight="1" x14ac:dyDescent="0.2">
      <c r="A119" s="23" t="s">
        <v>109</v>
      </c>
      <c r="B119" s="14"/>
      <c r="D119" s="49"/>
      <c r="E119" s="49"/>
      <c r="F119" s="49"/>
      <c r="G119" s="57"/>
      <c r="H119" s="49"/>
      <c r="I119" s="42"/>
      <c r="J119" s="49"/>
    </row>
    <row r="120" spans="1:11" ht="21" customHeight="1" x14ac:dyDescent="0.2">
      <c r="A120" s="69" t="s">
        <v>154</v>
      </c>
      <c r="B120" s="14"/>
      <c r="D120" s="49"/>
      <c r="E120" s="49"/>
      <c r="F120" s="49"/>
      <c r="G120" s="57"/>
      <c r="H120" s="49"/>
      <c r="I120" s="42"/>
      <c r="J120" s="49"/>
    </row>
    <row r="121" spans="1:11" ht="21" customHeight="1" x14ac:dyDescent="0.2">
      <c r="A121" s="11" t="s">
        <v>110</v>
      </c>
      <c r="B121" s="14"/>
      <c r="D121" s="49"/>
      <c r="E121" s="49"/>
      <c r="F121" s="49"/>
      <c r="G121" s="57"/>
      <c r="H121" s="49"/>
      <c r="I121" s="42"/>
      <c r="J121" s="49"/>
    </row>
    <row r="122" spans="1:11" ht="21" customHeight="1" x14ac:dyDescent="0.2">
      <c r="A122" s="11" t="s">
        <v>142</v>
      </c>
      <c r="B122" s="14"/>
      <c r="D122" s="95">
        <v>2720</v>
      </c>
      <c r="E122" s="103"/>
      <c r="F122" s="95">
        <v>-3697</v>
      </c>
      <c r="G122" s="103"/>
      <c r="H122" s="100">
        <v>0</v>
      </c>
      <c r="I122" s="103"/>
      <c r="J122" s="100">
        <v>0</v>
      </c>
    </row>
    <row r="123" spans="1:11" ht="21" customHeight="1" x14ac:dyDescent="0.2">
      <c r="A123" s="11" t="s">
        <v>161</v>
      </c>
      <c r="B123" s="48">
        <v>7</v>
      </c>
      <c r="D123" s="98">
        <v>-10415</v>
      </c>
      <c r="E123" s="103"/>
      <c r="F123" s="98">
        <v>5129</v>
      </c>
      <c r="G123" s="103"/>
      <c r="H123" s="98">
        <v>0</v>
      </c>
      <c r="I123" s="103"/>
      <c r="J123" s="98">
        <v>0</v>
      </c>
    </row>
    <row r="124" spans="1:11" ht="21" customHeight="1" x14ac:dyDescent="0.2">
      <c r="A124" s="11" t="s">
        <v>154</v>
      </c>
      <c r="B124" s="48"/>
      <c r="D124" s="72"/>
      <c r="E124" s="70"/>
      <c r="F124" s="72"/>
      <c r="G124" s="73"/>
      <c r="H124" s="15"/>
      <c r="I124" s="70"/>
      <c r="J124" s="15"/>
    </row>
    <row r="125" spans="1:11" ht="21" customHeight="1" x14ac:dyDescent="0.2">
      <c r="A125" s="11" t="s">
        <v>177</v>
      </c>
      <c r="B125" s="14"/>
      <c r="D125" s="74">
        <f>SUM(D122:D124)</f>
        <v>-7695</v>
      </c>
      <c r="E125" s="70"/>
      <c r="F125" s="74">
        <f>SUM(F122:F124)</f>
        <v>1432</v>
      </c>
      <c r="G125" s="73"/>
      <c r="H125" s="17">
        <f>SUM(H122:H124)</f>
        <v>0</v>
      </c>
      <c r="I125" s="70"/>
      <c r="J125" s="17">
        <f>SUM(J122:J124)</f>
        <v>0</v>
      </c>
    </row>
    <row r="126" spans="1:11" ht="21" customHeight="1" x14ac:dyDescent="0.2">
      <c r="A126" s="69" t="s">
        <v>173</v>
      </c>
      <c r="B126" s="14"/>
      <c r="D126" s="72"/>
      <c r="E126" s="70"/>
      <c r="F126" s="72"/>
      <c r="G126" s="73"/>
      <c r="H126" s="15"/>
      <c r="I126" s="70"/>
      <c r="J126" s="15"/>
    </row>
    <row r="127" spans="1:11" ht="21" customHeight="1" x14ac:dyDescent="0.2">
      <c r="A127" s="11" t="s">
        <v>242</v>
      </c>
      <c r="B127" s="14"/>
      <c r="D127" s="72"/>
      <c r="E127" s="70"/>
      <c r="F127" s="72"/>
      <c r="G127" s="73"/>
      <c r="H127" s="15"/>
      <c r="I127" s="70"/>
      <c r="J127" s="15"/>
    </row>
    <row r="128" spans="1:11" ht="21" customHeight="1" x14ac:dyDescent="0.2">
      <c r="A128" s="11" t="s">
        <v>218</v>
      </c>
      <c r="B128" s="14"/>
      <c r="D128" s="72"/>
      <c r="E128" s="70"/>
      <c r="F128" s="72"/>
      <c r="G128" s="73"/>
      <c r="H128" s="15"/>
      <c r="I128" s="70"/>
      <c r="J128" s="15"/>
    </row>
    <row r="129" spans="1:10" ht="21" customHeight="1" x14ac:dyDescent="0.2">
      <c r="A129" s="11" t="s">
        <v>177</v>
      </c>
      <c r="B129" s="14"/>
      <c r="D129" s="100">
        <v>-2726</v>
      </c>
      <c r="E129" s="103"/>
      <c r="F129" s="100">
        <v>108218</v>
      </c>
      <c r="G129" s="103"/>
      <c r="H129" s="100">
        <v>0</v>
      </c>
      <c r="I129" s="103"/>
      <c r="J129" s="100">
        <v>0</v>
      </c>
    </row>
    <row r="130" spans="1:10" ht="21" customHeight="1" x14ac:dyDescent="0.2">
      <c r="A130" s="11" t="s">
        <v>161</v>
      </c>
      <c r="B130" s="48">
        <v>7</v>
      </c>
      <c r="D130" s="98">
        <v>698</v>
      </c>
      <c r="E130" s="103"/>
      <c r="F130" s="98">
        <v>-11226</v>
      </c>
      <c r="G130" s="103"/>
      <c r="H130" s="98">
        <v>0</v>
      </c>
      <c r="I130" s="103"/>
      <c r="J130" s="98">
        <v>0</v>
      </c>
    </row>
    <row r="131" spans="1:10" ht="21" customHeight="1" x14ac:dyDescent="0.2">
      <c r="A131" s="11" t="s">
        <v>173</v>
      </c>
      <c r="B131" s="48"/>
      <c r="D131" s="15"/>
      <c r="E131" s="70"/>
      <c r="F131" s="15"/>
      <c r="G131" s="73"/>
      <c r="H131" s="15"/>
      <c r="I131" s="70"/>
      <c r="J131" s="15"/>
    </row>
    <row r="132" spans="1:10" ht="21" customHeight="1" x14ac:dyDescent="0.2">
      <c r="A132" s="11" t="s">
        <v>177</v>
      </c>
      <c r="B132" s="48"/>
      <c r="D132" s="15">
        <f>SUM(D129:D131)</f>
        <v>-2028</v>
      </c>
      <c r="E132" s="70"/>
      <c r="F132" s="15">
        <f>SUM(F129:F131)</f>
        <v>96992</v>
      </c>
      <c r="G132" s="73"/>
      <c r="H132" s="15">
        <f>SUM(H129:H131)</f>
        <v>0</v>
      </c>
      <c r="I132" s="70"/>
      <c r="J132" s="15">
        <f>SUM(J129:J131)</f>
        <v>0</v>
      </c>
    </row>
    <row r="133" spans="1:10" ht="21" customHeight="1" x14ac:dyDescent="0.2">
      <c r="A133" s="23" t="s">
        <v>143</v>
      </c>
      <c r="B133" s="14"/>
      <c r="D133" s="55">
        <f>SUM(D125,D132)</f>
        <v>-9723</v>
      </c>
      <c r="E133" s="50"/>
      <c r="F133" s="55">
        <f>SUM(F125,F132)</f>
        <v>98424</v>
      </c>
      <c r="G133" s="35"/>
      <c r="H133" s="55">
        <f>SUM(H125,H132)</f>
        <v>0</v>
      </c>
      <c r="I133" s="50"/>
      <c r="J133" s="55">
        <f>SUM(J125,J132)</f>
        <v>0</v>
      </c>
    </row>
    <row r="134" spans="1:10" ht="21" customHeight="1" x14ac:dyDescent="0.2">
      <c r="B134" s="14"/>
      <c r="D134" s="62"/>
      <c r="F134" s="62"/>
      <c r="G134" s="63"/>
      <c r="H134" s="62"/>
      <c r="J134" s="62"/>
    </row>
    <row r="135" spans="1:10" ht="21" customHeight="1" thickBot="1" x14ac:dyDescent="0.25">
      <c r="A135" s="23" t="s">
        <v>134</v>
      </c>
      <c r="B135" s="14"/>
      <c r="D135" s="68">
        <f>SUM(D117,D133)</f>
        <v>643306</v>
      </c>
      <c r="E135" s="49"/>
      <c r="F135" s="68">
        <f>SUM(F117,F133)</f>
        <v>187486</v>
      </c>
      <c r="G135" s="57"/>
      <c r="H135" s="68">
        <f>SUM(H117,H133)</f>
        <v>169019</v>
      </c>
      <c r="I135" s="49"/>
      <c r="J135" s="68">
        <f>SUM(J117,J133)</f>
        <v>-73979</v>
      </c>
    </row>
    <row r="136" spans="1:10" ht="21" customHeight="1" thickTop="1" x14ac:dyDescent="0.2">
      <c r="B136" s="14"/>
      <c r="D136" s="62"/>
      <c r="F136" s="62"/>
      <c r="G136" s="63"/>
      <c r="H136" s="62"/>
      <c r="J136" s="62"/>
    </row>
    <row r="137" spans="1:10" ht="21" customHeight="1" x14ac:dyDescent="0.2">
      <c r="A137" s="23" t="s">
        <v>144</v>
      </c>
      <c r="B137" s="14"/>
      <c r="D137" s="62"/>
      <c r="F137" s="62"/>
      <c r="G137" s="63"/>
      <c r="H137" s="62"/>
      <c r="J137" s="62"/>
    </row>
    <row r="138" spans="1:10" ht="21" customHeight="1" thickBot="1" x14ac:dyDescent="0.25">
      <c r="A138" s="11" t="s">
        <v>111</v>
      </c>
      <c r="B138" s="14"/>
      <c r="D138" s="50">
        <f>SUM(D140-D139)</f>
        <v>623533</v>
      </c>
      <c r="F138" s="50">
        <f>SUM(F140-F139)</f>
        <v>182821</v>
      </c>
      <c r="G138" s="63"/>
      <c r="H138" s="68">
        <f>H135-H139</f>
        <v>169019</v>
      </c>
      <c r="I138" s="50"/>
      <c r="J138" s="68">
        <f>J135-J139</f>
        <v>-73979</v>
      </c>
    </row>
    <row r="139" spans="1:10" ht="21" customHeight="1" thickTop="1" x14ac:dyDescent="0.2">
      <c r="A139" s="11" t="s">
        <v>112</v>
      </c>
      <c r="B139" s="14"/>
      <c r="D139" s="105">
        <v>19773</v>
      </c>
      <c r="E139" s="104"/>
      <c r="F139" s="105">
        <v>4665</v>
      </c>
      <c r="G139" s="63"/>
      <c r="H139" s="62"/>
      <c r="J139" s="62"/>
    </row>
    <row r="140" spans="1:10" ht="21" customHeight="1" thickBot="1" x14ac:dyDescent="0.25">
      <c r="B140" s="14"/>
      <c r="D140" s="68">
        <f>D135</f>
        <v>643306</v>
      </c>
      <c r="E140" s="49"/>
      <c r="F140" s="68">
        <f>F135</f>
        <v>187486</v>
      </c>
      <c r="G140" s="63"/>
      <c r="H140" s="62"/>
      <c r="J140" s="62"/>
    </row>
    <row r="141" spans="1:10" ht="21" customHeight="1" thickTop="1" x14ac:dyDescent="0.2">
      <c r="B141" s="14"/>
    </row>
    <row r="142" spans="1:10" ht="21" customHeight="1" x14ac:dyDescent="0.2">
      <c r="A142" s="11" t="s">
        <v>240</v>
      </c>
      <c r="B142" s="14"/>
      <c r="D142" s="76"/>
      <c r="E142" s="77"/>
      <c r="F142" s="78"/>
      <c r="G142" s="79"/>
      <c r="H142" s="78"/>
      <c r="I142" s="77"/>
      <c r="J142" s="78"/>
    </row>
    <row r="148" spans="4:10" ht="21" x14ac:dyDescent="0.2">
      <c r="D148" s="49"/>
      <c r="E148" s="49"/>
      <c r="F148" s="49"/>
      <c r="G148" s="57"/>
      <c r="H148" s="49"/>
      <c r="I148" s="49"/>
      <c r="J148" s="49"/>
    </row>
    <row r="149" spans="4:10" ht="21" x14ac:dyDescent="0.2">
      <c r="D149" s="49"/>
      <c r="E149" s="49"/>
      <c r="F149" s="49"/>
      <c r="G149" s="57"/>
      <c r="H149" s="49"/>
      <c r="I149" s="49"/>
      <c r="J149" s="49"/>
    </row>
    <row r="150" spans="4:10" ht="21" x14ac:dyDescent="0.2">
      <c r="D150" s="49"/>
      <c r="E150" s="49"/>
      <c r="F150" s="49"/>
      <c r="G150" s="57"/>
      <c r="H150" s="49"/>
      <c r="I150" s="49"/>
      <c r="J150" s="49"/>
    </row>
    <row r="151" spans="4:10" ht="21" x14ac:dyDescent="0.2">
      <c r="D151" s="49"/>
      <c r="E151" s="49"/>
      <c r="F151" s="49"/>
      <c r="G151" s="57"/>
      <c r="H151" s="49"/>
      <c r="I151" s="49"/>
      <c r="J151" s="49"/>
    </row>
    <row r="152" spans="4:10" ht="21" x14ac:dyDescent="0.2">
      <c r="D152" s="49"/>
      <c r="E152" s="49"/>
      <c r="F152" s="49"/>
      <c r="G152" s="57"/>
      <c r="H152" s="49"/>
      <c r="I152" s="49"/>
      <c r="J152" s="49"/>
    </row>
    <row r="153" spans="4:10" ht="21" x14ac:dyDescent="0.2">
      <c r="D153" s="49"/>
      <c r="E153" s="49"/>
      <c r="F153" s="49"/>
      <c r="G153" s="57"/>
      <c r="H153" s="49"/>
      <c r="I153" s="49"/>
      <c r="J153" s="49"/>
    </row>
    <row r="154" spans="4:10" ht="21" x14ac:dyDescent="0.2">
      <c r="D154" s="49"/>
      <c r="E154" s="49"/>
      <c r="F154" s="49"/>
      <c r="G154" s="57"/>
      <c r="H154" s="49"/>
      <c r="I154" s="49"/>
      <c r="J154" s="49"/>
    </row>
    <row r="155" spans="4:10" ht="21" x14ac:dyDescent="0.2">
      <c r="D155" s="49"/>
      <c r="E155" s="49"/>
      <c r="F155" s="49"/>
      <c r="G155" s="57"/>
      <c r="H155" s="49"/>
      <c r="I155" s="49"/>
      <c r="J155" s="49"/>
    </row>
    <row r="156" spans="4:10" ht="21" x14ac:dyDescent="0.2">
      <c r="D156" s="49"/>
      <c r="E156" s="49"/>
      <c r="F156" s="49"/>
      <c r="G156" s="57"/>
      <c r="H156" s="49"/>
      <c r="I156" s="49"/>
      <c r="J156" s="49"/>
    </row>
    <row r="157" spans="4:10" ht="21" x14ac:dyDescent="0.2">
      <c r="D157" s="49"/>
      <c r="E157" s="49"/>
      <c r="F157" s="49"/>
      <c r="G157" s="57"/>
      <c r="H157" s="49"/>
      <c r="I157" s="49"/>
      <c r="J157" s="49"/>
    </row>
    <row r="158" spans="4:10" ht="21" x14ac:dyDescent="0.2">
      <c r="D158" s="49"/>
      <c r="E158" s="49"/>
      <c r="F158" s="49"/>
      <c r="G158" s="57"/>
      <c r="H158" s="49"/>
      <c r="I158" s="49"/>
      <c r="J158" s="49"/>
    </row>
    <row r="159" spans="4:10" ht="21" x14ac:dyDescent="0.2">
      <c r="D159" s="49"/>
      <c r="E159" s="49"/>
      <c r="F159" s="49"/>
      <c r="G159" s="57"/>
      <c r="H159" s="49"/>
      <c r="I159" s="49"/>
      <c r="J159" s="49"/>
    </row>
    <row r="160" spans="4:10" ht="21" x14ac:dyDescent="0.2">
      <c r="D160" s="49"/>
      <c r="E160" s="49"/>
      <c r="F160" s="49"/>
      <c r="G160" s="57"/>
      <c r="H160" s="49"/>
      <c r="I160" s="49"/>
      <c r="J160" s="49"/>
    </row>
    <row r="161" spans="4:10" ht="21" x14ac:dyDescent="0.2">
      <c r="D161" s="49"/>
      <c r="E161" s="49"/>
      <c r="F161" s="49"/>
      <c r="G161" s="57"/>
      <c r="H161" s="49"/>
      <c r="I161" s="49"/>
      <c r="J161" s="49"/>
    </row>
    <row r="162" spans="4:10" ht="21" x14ac:dyDescent="0.2">
      <c r="D162" s="49"/>
      <c r="E162" s="49"/>
      <c r="F162" s="49"/>
      <c r="G162" s="57"/>
      <c r="H162" s="49"/>
      <c r="I162" s="49"/>
      <c r="J162" s="49"/>
    </row>
    <row r="163" spans="4:10" ht="21" x14ac:dyDescent="0.2">
      <c r="D163" s="49"/>
      <c r="E163" s="49"/>
      <c r="F163" s="49"/>
      <c r="G163" s="57"/>
      <c r="H163" s="49"/>
      <c r="I163" s="49"/>
      <c r="J163" s="49"/>
    </row>
    <row r="164" spans="4:10" ht="21" x14ac:dyDescent="0.2">
      <c r="D164" s="49"/>
      <c r="E164" s="49"/>
      <c r="F164" s="49"/>
      <c r="G164" s="57"/>
      <c r="H164" s="49"/>
      <c r="I164" s="49"/>
      <c r="J164" s="49"/>
    </row>
    <row r="165" spans="4:10" ht="21" x14ac:dyDescent="0.2">
      <c r="D165" s="49"/>
      <c r="E165" s="49"/>
      <c r="F165" s="49"/>
      <c r="G165" s="57"/>
      <c r="H165" s="49"/>
      <c r="I165" s="49"/>
      <c r="J165" s="49"/>
    </row>
    <row r="166" spans="4:10" ht="21" x14ac:dyDescent="0.2">
      <c r="D166" s="49"/>
      <c r="E166" s="49"/>
      <c r="F166" s="49"/>
      <c r="G166" s="57"/>
      <c r="H166" s="49"/>
      <c r="I166" s="49"/>
      <c r="J166" s="49"/>
    </row>
    <row r="167" spans="4:10" ht="21" x14ac:dyDescent="0.2">
      <c r="D167" s="49"/>
      <c r="E167" s="49"/>
      <c r="F167" s="49"/>
      <c r="G167" s="57"/>
      <c r="H167" s="49"/>
      <c r="I167" s="49"/>
      <c r="J167" s="49"/>
    </row>
    <row r="168" spans="4:10" ht="21" x14ac:dyDescent="0.2">
      <c r="D168" s="49"/>
      <c r="E168" s="49"/>
      <c r="F168" s="49"/>
      <c r="G168" s="57"/>
      <c r="H168" s="49"/>
      <c r="I168" s="49"/>
      <c r="J168" s="49"/>
    </row>
    <row r="169" spans="4:10" ht="21" x14ac:dyDescent="0.2">
      <c r="D169" s="49"/>
      <c r="E169" s="49"/>
      <c r="F169" s="49"/>
      <c r="G169" s="57"/>
      <c r="H169" s="49"/>
      <c r="I169" s="49"/>
      <c r="J169" s="49"/>
    </row>
    <row r="170" spans="4:10" ht="21" x14ac:dyDescent="0.2">
      <c r="D170" s="49"/>
      <c r="E170" s="49"/>
      <c r="F170" s="49"/>
      <c r="G170" s="57"/>
      <c r="H170" s="49"/>
      <c r="I170" s="49"/>
      <c r="J170" s="49"/>
    </row>
    <row r="171" spans="4:10" ht="21" x14ac:dyDescent="0.2">
      <c r="D171" s="49"/>
      <c r="E171" s="49"/>
      <c r="F171" s="49"/>
      <c r="G171" s="57"/>
      <c r="H171" s="49"/>
      <c r="I171" s="49"/>
      <c r="J171" s="49"/>
    </row>
    <row r="172" spans="4:10" ht="21" x14ac:dyDescent="0.2">
      <c r="D172" s="49"/>
      <c r="E172" s="49"/>
      <c r="F172" s="49"/>
      <c r="G172" s="57"/>
      <c r="H172" s="49"/>
      <c r="I172" s="49"/>
      <c r="J172" s="49"/>
    </row>
    <row r="173" spans="4:10" ht="21" x14ac:dyDescent="0.2">
      <c r="D173" s="49"/>
      <c r="E173" s="49"/>
      <c r="F173" s="49"/>
      <c r="G173" s="57"/>
      <c r="H173" s="49"/>
      <c r="I173" s="49"/>
      <c r="J173" s="49"/>
    </row>
    <row r="174" spans="4:10" ht="21" x14ac:dyDescent="0.2">
      <c r="D174" s="49"/>
      <c r="E174" s="49"/>
      <c r="F174" s="49"/>
      <c r="G174" s="57"/>
      <c r="H174" s="49"/>
      <c r="I174" s="49"/>
      <c r="J174" s="49"/>
    </row>
    <row r="175" spans="4:10" ht="21" x14ac:dyDescent="0.2">
      <c r="D175" s="49"/>
      <c r="E175" s="49"/>
      <c r="F175" s="49"/>
      <c r="G175" s="57"/>
      <c r="H175" s="49"/>
      <c r="I175" s="49"/>
      <c r="J175" s="49"/>
    </row>
  </sheetData>
  <phoneticPr fontId="5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8" max="16383" man="1"/>
    <brk id="71" max="16383" man="1"/>
    <brk id="10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8"/>
  <sheetViews>
    <sheetView showGridLines="0" tabSelected="1" topLeftCell="A10" zoomScale="130" zoomScaleNormal="130" zoomScaleSheetLayoutView="145" workbookViewId="0">
      <selection activeCell="H34" sqref="H34"/>
    </sheetView>
  </sheetViews>
  <sheetFormatPr defaultColWidth="9.140625" defaultRowHeight="18" customHeight="1" x14ac:dyDescent="0.2"/>
  <cols>
    <col min="1" max="1" width="33" style="1" customWidth="1"/>
    <col min="2" max="2" width="1.42578125" style="1" customWidth="1"/>
    <col min="3" max="3" width="5.5703125" style="1" customWidth="1"/>
    <col min="4" max="4" width="1.42578125" style="25" hidden="1" customWidth="1"/>
    <col min="5" max="5" width="1.42578125" style="25" customWidth="1"/>
    <col min="6" max="6" width="12.42578125" style="1" customWidth="1"/>
    <col min="7" max="7" width="1.42578125" style="26" customWidth="1"/>
    <col min="8" max="8" width="12.42578125" style="1" customWidth="1"/>
    <col min="9" max="9" width="1.42578125" style="26" customWidth="1"/>
    <col min="10" max="10" width="12.42578125" style="26" customWidth="1"/>
    <col min="11" max="11" width="1.42578125" style="26" customWidth="1"/>
    <col min="12" max="12" width="12.42578125" style="1" customWidth="1"/>
    <col min="13" max="13" width="1.42578125" style="26" customWidth="1"/>
    <col min="14" max="14" width="12.42578125" style="1" customWidth="1"/>
    <col min="15" max="15" width="1.42578125" style="26" customWidth="1"/>
    <col min="16" max="16" width="12.42578125" style="1" customWidth="1"/>
    <col min="17" max="17" width="1.42578125" style="26" customWidth="1"/>
    <col min="18" max="18" width="12.42578125" style="1" customWidth="1"/>
    <col min="19" max="19" width="1.42578125" style="26" customWidth="1"/>
    <col min="20" max="20" width="12.42578125" style="1" customWidth="1"/>
    <col min="21" max="21" width="1.42578125" style="26" customWidth="1"/>
    <col min="22" max="22" width="12.42578125" style="1" customWidth="1"/>
    <col min="23" max="23" width="1.42578125" style="26" customWidth="1"/>
    <col min="24" max="24" width="12.42578125" style="1" customWidth="1"/>
    <col min="25" max="25" width="1.42578125" style="26" customWidth="1"/>
    <col min="26" max="26" width="12.42578125" style="1" customWidth="1"/>
    <col min="27" max="27" width="1.42578125" style="26" customWidth="1"/>
    <col min="28" max="28" width="12.42578125" style="1" customWidth="1"/>
    <col min="29" max="29" width="1.42578125" style="26" customWidth="1"/>
    <col min="30" max="30" width="12.42578125" style="1" customWidth="1"/>
    <col min="31" max="31" width="1.42578125" style="26" customWidth="1"/>
    <col min="32" max="32" width="12.42578125" style="1" customWidth="1"/>
    <col min="33" max="33" width="0.85546875" style="25" customWidth="1"/>
    <col min="34" max="16384" width="9.140625" style="1"/>
  </cols>
  <sheetData>
    <row r="1" spans="1:34" s="22" customFormat="1" ht="18" customHeight="1" x14ac:dyDescent="0.2">
      <c r="D1" s="24"/>
      <c r="E1" s="24"/>
      <c r="G1" s="27"/>
      <c r="I1" s="27"/>
      <c r="J1" s="27"/>
      <c r="K1" s="27"/>
      <c r="M1" s="27"/>
      <c r="O1" s="27"/>
      <c r="Q1" s="27"/>
      <c r="S1" s="27"/>
      <c r="U1" s="27"/>
      <c r="W1" s="27"/>
      <c r="Y1" s="27"/>
      <c r="AA1" s="27"/>
      <c r="AC1" s="27"/>
      <c r="AE1" s="27"/>
      <c r="AF1" s="3" t="s">
        <v>132</v>
      </c>
      <c r="AG1" s="24"/>
    </row>
    <row r="2" spans="1:34" s="22" customFormat="1" ht="18" customHeight="1" x14ac:dyDescent="0.2">
      <c r="A2" s="22" t="s">
        <v>0</v>
      </c>
      <c r="D2" s="24"/>
      <c r="E2" s="24"/>
      <c r="F2" s="25"/>
      <c r="G2" s="27"/>
      <c r="I2" s="27"/>
      <c r="J2" s="27"/>
      <c r="K2" s="27"/>
      <c r="M2" s="27"/>
      <c r="O2" s="27"/>
      <c r="Q2" s="27"/>
      <c r="S2" s="27"/>
      <c r="U2" s="27"/>
      <c r="W2" s="27"/>
      <c r="Y2" s="27"/>
      <c r="AA2" s="27"/>
      <c r="AC2" s="27"/>
      <c r="AD2" s="2"/>
      <c r="AE2" s="27"/>
      <c r="AG2" s="24"/>
    </row>
    <row r="3" spans="1:34" s="22" customFormat="1" ht="18" customHeight="1" x14ac:dyDescent="0.2">
      <c r="A3" s="22" t="s">
        <v>252</v>
      </c>
      <c r="D3" s="24"/>
      <c r="E3" s="24"/>
      <c r="F3" s="25"/>
      <c r="G3" s="27"/>
      <c r="I3" s="27"/>
      <c r="J3" s="27"/>
      <c r="K3" s="27"/>
      <c r="M3" s="27"/>
      <c r="O3" s="27"/>
      <c r="Q3" s="27"/>
      <c r="S3" s="27"/>
      <c r="U3" s="27"/>
      <c r="W3" s="27"/>
      <c r="Y3" s="27"/>
      <c r="AA3" s="27"/>
      <c r="AC3" s="27"/>
      <c r="AE3" s="27"/>
      <c r="AG3" s="24"/>
    </row>
    <row r="4" spans="1:34" s="22" customFormat="1" ht="18" customHeight="1" x14ac:dyDescent="0.2">
      <c r="A4" s="22" t="s">
        <v>232</v>
      </c>
      <c r="D4" s="24"/>
      <c r="E4" s="24"/>
      <c r="F4" s="25"/>
      <c r="G4" s="27"/>
      <c r="I4" s="27"/>
      <c r="J4" s="27"/>
      <c r="K4" s="27"/>
      <c r="M4" s="27"/>
      <c r="O4" s="27"/>
      <c r="Q4" s="27"/>
      <c r="S4" s="27"/>
      <c r="U4" s="27"/>
      <c r="W4" s="27"/>
      <c r="Y4" s="27"/>
      <c r="AA4" s="27"/>
      <c r="AC4" s="27"/>
      <c r="AE4" s="27"/>
      <c r="AG4" s="24"/>
    </row>
    <row r="5" spans="1:34" ht="18" customHeight="1" x14ac:dyDescent="0.2">
      <c r="AF5" s="3" t="s">
        <v>133</v>
      </c>
    </row>
    <row r="6" spans="1:34" ht="18" customHeight="1" x14ac:dyDescent="0.2">
      <c r="F6" s="143" t="s">
        <v>1</v>
      </c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</row>
    <row r="7" spans="1:34" ht="18" customHeight="1" x14ac:dyDescent="0.2">
      <c r="F7" s="145" t="s">
        <v>39</v>
      </c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D7" s="4"/>
    </row>
    <row r="8" spans="1:34" ht="18" customHeight="1" x14ac:dyDescent="0.2">
      <c r="F8" s="4"/>
      <c r="H8" s="4"/>
      <c r="L8" s="4"/>
      <c r="N8" s="4"/>
      <c r="P8" s="4"/>
      <c r="R8" s="144" t="s">
        <v>106</v>
      </c>
      <c r="S8" s="144"/>
      <c r="T8" s="144"/>
      <c r="U8" s="144"/>
      <c r="V8" s="144"/>
      <c r="W8" s="144"/>
      <c r="X8" s="144"/>
      <c r="Y8" s="144"/>
      <c r="Z8" s="144"/>
      <c r="AB8" s="4"/>
      <c r="AD8" s="4"/>
    </row>
    <row r="9" spans="1:34" ht="18" customHeight="1" x14ac:dyDescent="0.2">
      <c r="F9" s="4"/>
      <c r="H9" s="4"/>
      <c r="L9" s="4"/>
      <c r="N9" s="4"/>
      <c r="P9" s="4"/>
      <c r="R9" s="144" t="s">
        <v>115</v>
      </c>
      <c r="S9" s="144"/>
      <c r="T9" s="144"/>
      <c r="U9" s="144"/>
      <c r="V9" s="144"/>
      <c r="W9" s="144"/>
      <c r="X9" s="144"/>
      <c r="Z9" s="4"/>
      <c r="AB9" s="4"/>
      <c r="AF9" s="4"/>
    </row>
    <row r="10" spans="1:34" s="4" customFormat="1" ht="18" customHeight="1" x14ac:dyDescent="0.2">
      <c r="D10" s="26"/>
      <c r="E10" s="26"/>
      <c r="G10" s="26"/>
      <c r="I10" s="26"/>
      <c r="J10" s="26"/>
      <c r="K10" s="26"/>
      <c r="M10" s="26"/>
      <c r="O10" s="26"/>
      <c r="Q10" s="26"/>
      <c r="S10" s="26"/>
      <c r="U10" s="26"/>
      <c r="V10" s="4" t="s">
        <v>258</v>
      </c>
      <c r="W10" s="26"/>
      <c r="Y10" s="26"/>
      <c r="AA10" s="26"/>
      <c r="AC10" s="26"/>
      <c r="AD10" s="4" t="s">
        <v>116</v>
      </c>
      <c r="AE10" s="26"/>
      <c r="AG10" s="26"/>
    </row>
    <row r="11" spans="1:34" s="4" customFormat="1" ht="18" customHeight="1" x14ac:dyDescent="0.2">
      <c r="D11" s="26"/>
      <c r="E11" s="26"/>
      <c r="G11" s="26"/>
      <c r="I11" s="26"/>
      <c r="J11" s="4" t="s">
        <v>206</v>
      </c>
      <c r="K11" s="26"/>
      <c r="M11" s="26"/>
      <c r="O11" s="26"/>
      <c r="Q11" s="26"/>
      <c r="R11" s="4" t="s">
        <v>131</v>
      </c>
      <c r="S11" s="26"/>
      <c r="U11" s="26"/>
      <c r="V11" s="4" t="s">
        <v>202</v>
      </c>
      <c r="W11" s="26"/>
      <c r="Y11" s="26"/>
      <c r="AA11" s="26"/>
      <c r="AC11" s="26"/>
      <c r="AD11" s="4" t="s">
        <v>117</v>
      </c>
      <c r="AE11" s="26"/>
      <c r="AG11" s="26"/>
    </row>
    <row r="12" spans="1:34" s="4" customFormat="1" ht="18" customHeight="1" x14ac:dyDescent="0.2">
      <c r="D12" s="26"/>
      <c r="E12" s="26"/>
      <c r="G12" s="26"/>
      <c r="I12" s="26"/>
      <c r="J12" s="4" t="s">
        <v>207</v>
      </c>
      <c r="K12" s="26"/>
      <c r="M12" s="26"/>
      <c r="N12" s="43"/>
      <c r="O12" s="43" t="s">
        <v>36</v>
      </c>
      <c r="P12" s="43"/>
      <c r="Q12" s="26"/>
      <c r="R12" s="4" t="s">
        <v>94</v>
      </c>
      <c r="S12" s="26"/>
      <c r="T12" s="4" t="s">
        <v>84</v>
      </c>
      <c r="U12" s="26"/>
      <c r="V12" s="4" t="s">
        <v>203</v>
      </c>
      <c r="W12" s="26"/>
      <c r="X12" s="4" t="s">
        <v>162</v>
      </c>
      <c r="Y12" s="26"/>
      <c r="Z12" s="4" t="s">
        <v>93</v>
      </c>
      <c r="AA12" s="26"/>
      <c r="AB12" s="4" t="s">
        <v>93</v>
      </c>
      <c r="AC12" s="26"/>
      <c r="AD12" s="4" t="s">
        <v>118</v>
      </c>
      <c r="AE12" s="26"/>
      <c r="AF12" s="4" t="s">
        <v>93</v>
      </c>
      <c r="AG12" s="26"/>
    </row>
    <row r="13" spans="1:34" s="4" customFormat="1" ht="18" customHeight="1" x14ac:dyDescent="0.2">
      <c r="D13" s="26"/>
      <c r="E13" s="26"/>
      <c r="F13" s="4" t="s">
        <v>85</v>
      </c>
      <c r="G13" s="26"/>
      <c r="H13" s="4" t="s">
        <v>86</v>
      </c>
      <c r="I13" s="26"/>
      <c r="J13" s="4" t="s">
        <v>208</v>
      </c>
      <c r="K13" s="26"/>
      <c r="M13" s="26"/>
      <c r="N13" s="4" t="s">
        <v>88</v>
      </c>
      <c r="O13" s="26"/>
      <c r="Q13" s="26"/>
      <c r="R13" s="4" t="s">
        <v>95</v>
      </c>
      <c r="S13" s="26"/>
      <c r="T13" s="4" t="s">
        <v>87</v>
      </c>
      <c r="U13" s="26"/>
      <c r="V13" s="4" t="s">
        <v>175</v>
      </c>
      <c r="W13" s="26"/>
      <c r="X13" s="4" t="s">
        <v>163</v>
      </c>
      <c r="Y13" s="26"/>
      <c r="Z13" s="4" t="s">
        <v>119</v>
      </c>
      <c r="AA13" s="26"/>
      <c r="AB13" s="4" t="s">
        <v>28</v>
      </c>
      <c r="AC13" s="26"/>
      <c r="AD13" s="4" t="s">
        <v>120</v>
      </c>
      <c r="AE13" s="26"/>
      <c r="AF13" s="4" t="s">
        <v>121</v>
      </c>
      <c r="AG13" s="26"/>
    </row>
    <row r="14" spans="1:34" s="4" customFormat="1" ht="18" customHeight="1" x14ac:dyDescent="0.2">
      <c r="C14" s="43" t="s">
        <v>3</v>
      </c>
      <c r="D14" s="26"/>
      <c r="E14" s="26"/>
      <c r="F14" s="43" t="s">
        <v>127</v>
      </c>
      <c r="G14" s="26"/>
      <c r="H14" s="43" t="s">
        <v>89</v>
      </c>
      <c r="I14" s="26"/>
      <c r="J14" s="43" t="s">
        <v>209</v>
      </c>
      <c r="K14" s="26"/>
      <c r="L14" s="43" t="s">
        <v>35</v>
      </c>
      <c r="M14" s="26"/>
      <c r="N14" s="43" t="s">
        <v>91</v>
      </c>
      <c r="O14" s="26"/>
      <c r="P14" s="43" t="s">
        <v>92</v>
      </c>
      <c r="Q14" s="26"/>
      <c r="R14" s="43" t="s">
        <v>97</v>
      </c>
      <c r="S14" s="26"/>
      <c r="T14" s="43" t="s">
        <v>90</v>
      </c>
      <c r="U14" s="26"/>
      <c r="V14" s="43" t="s">
        <v>176</v>
      </c>
      <c r="W14" s="26"/>
      <c r="X14" s="43" t="s">
        <v>192</v>
      </c>
      <c r="Y14" s="26"/>
      <c r="Z14" s="43" t="s">
        <v>122</v>
      </c>
      <c r="AA14" s="26"/>
      <c r="AB14" s="43" t="s">
        <v>123</v>
      </c>
      <c r="AC14" s="26"/>
      <c r="AD14" s="43" t="s">
        <v>124</v>
      </c>
      <c r="AE14" s="26"/>
      <c r="AF14" s="43" t="s">
        <v>125</v>
      </c>
      <c r="AG14" s="26"/>
    </row>
    <row r="15" spans="1:34" ht="18" customHeight="1" x14ac:dyDescent="0.2">
      <c r="A15" s="22" t="s">
        <v>205</v>
      </c>
      <c r="B15" s="22"/>
      <c r="C15" s="22"/>
      <c r="F15" s="5">
        <v>1666827</v>
      </c>
      <c r="G15" s="28"/>
      <c r="H15" s="5">
        <v>2062461</v>
      </c>
      <c r="I15" s="28"/>
      <c r="J15" s="5">
        <v>-7372</v>
      </c>
      <c r="K15" s="28"/>
      <c r="L15" s="5">
        <v>568131</v>
      </c>
      <c r="M15" s="28"/>
      <c r="N15" s="5">
        <v>211675</v>
      </c>
      <c r="O15" s="28"/>
      <c r="P15" s="5">
        <v>-493903</v>
      </c>
      <c r="Q15" s="28"/>
      <c r="R15" s="5">
        <v>124269</v>
      </c>
      <c r="S15" s="28"/>
      <c r="T15" s="5">
        <v>5395189</v>
      </c>
      <c r="U15" s="28"/>
      <c r="V15" s="5">
        <v>207043</v>
      </c>
      <c r="W15" s="28"/>
      <c r="X15" s="5">
        <v>-10726</v>
      </c>
      <c r="Y15" s="28"/>
      <c r="Z15" s="5">
        <f>SUM(R15:X15)</f>
        <v>5715775</v>
      </c>
      <c r="AA15" s="28"/>
      <c r="AB15" s="5">
        <f>SUM(F15:P15,Z15)</f>
        <v>9723594</v>
      </c>
      <c r="AC15" s="28"/>
      <c r="AD15" s="5">
        <v>124884</v>
      </c>
      <c r="AE15" s="28"/>
      <c r="AF15" s="6">
        <f>SUM(AB15,AD15)</f>
        <v>9848478</v>
      </c>
      <c r="AH15" s="6"/>
    </row>
    <row r="16" spans="1:34" ht="18" customHeight="1" x14ac:dyDescent="0.2">
      <c r="A16" s="1" t="s">
        <v>243</v>
      </c>
      <c r="F16" s="131">
        <v>0</v>
      </c>
      <c r="G16" s="28"/>
      <c r="H16" s="131">
        <v>0</v>
      </c>
      <c r="I16" s="28"/>
      <c r="J16" s="131">
        <v>0</v>
      </c>
      <c r="K16" s="28"/>
      <c r="L16" s="131">
        <v>0</v>
      </c>
      <c r="M16" s="28"/>
      <c r="N16" s="131">
        <v>0</v>
      </c>
      <c r="O16" s="28"/>
      <c r="P16" s="131">
        <f>SUM('PL&amp;OCI'!F101)</f>
        <v>84649</v>
      </c>
      <c r="Q16" s="28"/>
      <c r="R16" s="131">
        <v>0</v>
      </c>
      <c r="S16" s="28"/>
      <c r="T16" s="131">
        <v>0</v>
      </c>
      <c r="U16" s="28"/>
      <c r="V16" s="133">
        <v>0</v>
      </c>
      <c r="W16" s="28"/>
      <c r="X16" s="133">
        <v>0</v>
      </c>
      <c r="Y16" s="28"/>
      <c r="Z16" s="131">
        <f>SUM(R16:X16)</f>
        <v>0</v>
      </c>
      <c r="AA16" s="28"/>
      <c r="AB16" s="131">
        <f>SUM(F16:P16,Z16)</f>
        <v>84649</v>
      </c>
      <c r="AC16" s="28"/>
      <c r="AD16" s="131">
        <f>SUM('PL&amp;OCI'!F102)</f>
        <v>4413</v>
      </c>
      <c r="AE16" s="28"/>
      <c r="AF16" s="133">
        <f>SUM(AB16:AD16)</f>
        <v>89062</v>
      </c>
      <c r="AH16" s="6"/>
    </row>
    <row r="17" spans="1:34" ht="18" customHeight="1" x14ac:dyDescent="0.2">
      <c r="A17" s="1" t="s">
        <v>143</v>
      </c>
      <c r="F17" s="132">
        <v>0</v>
      </c>
      <c r="G17" s="28"/>
      <c r="H17" s="132">
        <v>0</v>
      </c>
      <c r="I17" s="28"/>
      <c r="J17" s="132">
        <v>0</v>
      </c>
      <c r="K17" s="28"/>
      <c r="L17" s="132">
        <v>0</v>
      </c>
      <c r="M17" s="28"/>
      <c r="N17" s="132">
        <v>0</v>
      </c>
      <c r="O17" s="28"/>
      <c r="P17" s="132">
        <v>0</v>
      </c>
      <c r="Q17" s="28"/>
      <c r="R17" s="132">
        <v>-3949</v>
      </c>
      <c r="S17" s="28"/>
      <c r="T17" s="132">
        <v>0</v>
      </c>
      <c r="U17" s="28"/>
      <c r="V17" s="134">
        <v>108218</v>
      </c>
      <c r="W17" s="28"/>
      <c r="X17" s="134">
        <v>-6097</v>
      </c>
      <c r="Y17" s="28"/>
      <c r="Z17" s="132">
        <f>SUM(R17:X17)</f>
        <v>98172</v>
      </c>
      <c r="AA17" s="28"/>
      <c r="AB17" s="132">
        <f>SUM(F17:P17,Z17)</f>
        <v>98172</v>
      </c>
      <c r="AC17" s="28"/>
      <c r="AD17" s="132">
        <v>252</v>
      </c>
      <c r="AE17" s="28"/>
      <c r="AF17" s="134">
        <f>SUM(AB17:AD17)</f>
        <v>98424</v>
      </c>
      <c r="AH17" s="6"/>
    </row>
    <row r="18" spans="1:34" ht="18" customHeight="1" x14ac:dyDescent="0.2">
      <c r="A18" s="1" t="s">
        <v>151</v>
      </c>
      <c r="F18" s="8">
        <f>SUM(F16:F17)</f>
        <v>0</v>
      </c>
      <c r="G18" s="28"/>
      <c r="H18" s="8">
        <f>SUM(H16:H17)</f>
        <v>0</v>
      </c>
      <c r="I18" s="28"/>
      <c r="J18" s="8">
        <f>SUM(J16:J17)</f>
        <v>0</v>
      </c>
      <c r="K18" s="28"/>
      <c r="L18" s="8">
        <f>SUM(L16:L17)</f>
        <v>0</v>
      </c>
      <c r="M18" s="28"/>
      <c r="N18" s="8">
        <f>SUM(N16:N17)</f>
        <v>0</v>
      </c>
      <c r="O18" s="28"/>
      <c r="P18" s="8">
        <f>SUM(P16:P17)</f>
        <v>84649</v>
      </c>
      <c r="Q18" s="28"/>
      <c r="R18" s="8">
        <f>SUM(R16:R17)</f>
        <v>-3949</v>
      </c>
      <c r="S18" s="28"/>
      <c r="T18" s="8">
        <f>SUM(T16:T17)</f>
        <v>0</v>
      </c>
      <c r="U18" s="28"/>
      <c r="V18" s="8">
        <f>SUM(V16:V17)</f>
        <v>108218</v>
      </c>
      <c r="W18" s="28"/>
      <c r="X18" s="8">
        <f>SUM(X16:X17)</f>
        <v>-6097</v>
      </c>
      <c r="Y18" s="28"/>
      <c r="Z18" s="8">
        <f>SUM(Z16:Z17)</f>
        <v>98172</v>
      </c>
      <c r="AA18" s="28"/>
      <c r="AB18" s="8">
        <f>SUM(AB16:AB17)</f>
        <v>182821</v>
      </c>
      <c r="AC18" s="28"/>
      <c r="AD18" s="8">
        <f>SUM(AD16:AD17)</f>
        <v>4665</v>
      </c>
      <c r="AE18" s="28"/>
      <c r="AF18" s="8">
        <f>SUM(AF16:AF17)</f>
        <v>187486</v>
      </c>
      <c r="AH18" s="6"/>
    </row>
    <row r="19" spans="1:34" ht="18" customHeight="1" x14ac:dyDescent="0.2">
      <c r="A19" s="1" t="s">
        <v>164</v>
      </c>
      <c r="F19" s="8">
        <v>0</v>
      </c>
      <c r="G19" s="28"/>
      <c r="H19" s="8">
        <v>0</v>
      </c>
      <c r="I19" s="28"/>
      <c r="J19" s="8">
        <v>0</v>
      </c>
      <c r="K19" s="28"/>
      <c r="L19" s="8">
        <v>0</v>
      </c>
      <c r="M19" s="28"/>
      <c r="N19" s="8">
        <v>0</v>
      </c>
      <c r="O19" s="28"/>
      <c r="P19" s="8">
        <v>28935</v>
      </c>
      <c r="Q19" s="28"/>
      <c r="R19" s="8">
        <v>0</v>
      </c>
      <c r="S19" s="28"/>
      <c r="T19" s="8">
        <f>-P19</f>
        <v>-28935</v>
      </c>
      <c r="U19" s="28"/>
      <c r="V19" s="8">
        <v>0</v>
      </c>
      <c r="W19" s="28"/>
      <c r="X19" s="8">
        <v>0</v>
      </c>
      <c r="Y19" s="28"/>
      <c r="Z19" s="7">
        <f>SUM(R19:X19)</f>
        <v>-28935</v>
      </c>
      <c r="AA19" s="28"/>
      <c r="AB19" s="5">
        <f>SUM(F19:P19,Z19)</f>
        <v>0</v>
      </c>
      <c r="AC19" s="28"/>
      <c r="AD19" s="8">
        <v>0</v>
      </c>
      <c r="AE19" s="28"/>
      <c r="AF19" s="6">
        <f>SUM(AB19,AD19)</f>
        <v>0</v>
      </c>
      <c r="AH19" s="6"/>
    </row>
    <row r="20" spans="1:34" ht="18" customHeight="1" thickBot="1" x14ac:dyDescent="0.25">
      <c r="A20" s="22" t="s">
        <v>221</v>
      </c>
      <c r="B20" s="22"/>
      <c r="C20" s="22"/>
      <c r="F20" s="9">
        <f>SUM(F15,F18:F19)</f>
        <v>1666827</v>
      </c>
      <c r="G20" s="28"/>
      <c r="H20" s="9">
        <f>SUM(H15,H18:H19)</f>
        <v>2062461</v>
      </c>
      <c r="I20" s="28"/>
      <c r="J20" s="9">
        <f>SUM(J15,J18:J19)</f>
        <v>-7372</v>
      </c>
      <c r="K20" s="28"/>
      <c r="L20" s="9">
        <f>SUM(L15,L18:L19)</f>
        <v>568131</v>
      </c>
      <c r="M20" s="28"/>
      <c r="N20" s="9">
        <f>SUM(N15,N18:N19)</f>
        <v>211675</v>
      </c>
      <c r="O20" s="28"/>
      <c r="P20" s="9">
        <f>SUM(P15,P18:P19)</f>
        <v>-380319</v>
      </c>
      <c r="Q20" s="28"/>
      <c r="R20" s="9">
        <f>SUM(R15,R18:R19)</f>
        <v>120320</v>
      </c>
      <c r="S20" s="28"/>
      <c r="T20" s="9">
        <f>SUM(T15,T18:T19)</f>
        <v>5366254</v>
      </c>
      <c r="U20" s="28"/>
      <c r="V20" s="9">
        <f>SUM(V15,V18:V19)</f>
        <v>315261</v>
      </c>
      <c r="W20" s="28"/>
      <c r="X20" s="9">
        <f>SUM(X15,X18:X19)</f>
        <v>-16823</v>
      </c>
      <c r="Y20" s="28"/>
      <c r="Z20" s="9">
        <f>SUM(Z15,Z18:Z19)</f>
        <v>5785012</v>
      </c>
      <c r="AA20" s="28"/>
      <c r="AB20" s="9">
        <f>SUM(AB15,AB18:AB19)</f>
        <v>9906415</v>
      </c>
      <c r="AC20" s="28"/>
      <c r="AD20" s="9">
        <f>SUM(AD15,AD18:AD19)</f>
        <v>129549</v>
      </c>
      <c r="AE20" s="28"/>
      <c r="AF20" s="9">
        <f>SUM(AF15,AF18:AF19)</f>
        <v>10035964</v>
      </c>
      <c r="AH20" s="6"/>
    </row>
    <row r="21" spans="1:34" ht="18" customHeight="1" thickTop="1" x14ac:dyDescent="0.2">
      <c r="A21" s="22"/>
      <c r="B21" s="22"/>
      <c r="C21" s="22"/>
      <c r="F21" s="10"/>
      <c r="G21" s="28"/>
      <c r="H21" s="10"/>
      <c r="I21" s="28"/>
      <c r="J21" s="10"/>
      <c r="K21" s="28"/>
      <c r="L21" s="10"/>
      <c r="M21" s="28"/>
      <c r="N21" s="10"/>
      <c r="O21" s="28"/>
      <c r="P21" s="10"/>
      <c r="Q21" s="28"/>
      <c r="R21" s="10"/>
      <c r="S21" s="28"/>
      <c r="T21" s="10"/>
      <c r="U21" s="28"/>
      <c r="V21" s="6"/>
      <c r="W21" s="28"/>
      <c r="X21" s="6"/>
      <c r="Y21" s="28"/>
      <c r="Z21" s="10"/>
      <c r="AA21" s="28"/>
      <c r="AB21" s="10"/>
      <c r="AC21" s="28"/>
      <c r="AD21" s="10"/>
      <c r="AE21" s="28"/>
      <c r="AF21" s="5"/>
      <c r="AH21" s="6"/>
    </row>
    <row r="22" spans="1:34" ht="18" customHeight="1" x14ac:dyDescent="0.2">
      <c r="A22" s="22" t="s">
        <v>226</v>
      </c>
      <c r="B22" s="22"/>
      <c r="C22" s="22"/>
      <c r="F22" s="5">
        <v>1666827</v>
      </c>
      <c r="G22" s="28"/>
      <c r="H22" s="5">
        <v>2062461</v>
      </c>
      <c r="I22" s="28"/>
      <c r="J22" s="5">
        <v>-7372</v>
      </c>
      <c r="K22" s="28"/>
      <c r="L22" s="5">
        <v>568131</v>
      </c>
      <c r="M22" s="28"/>
      <c r="N22" s="5">
        <v>211675</v>
      </c>
      <c r="O22" s="28"/>
      <c r="P22" s="5">
        <v>-105060</v>
      </c>
      <c r="Q22" s="28"/>
      <c r="R22" s="5">
        <v>118912</v>
      </c>
      <c r="S22" s="28"/>
      <c r="T22" s="5">
        <v>10286706</v>
      </c>
      <c r="U22" s="28"/>
      <c r="V22" s="5">
        <v>208618</v>
      </c>
      <c r="W22" s="28"/>
      <c r="X22" s="5">
        <v>84134</v>
      </c>
      <c r="Y22" s="28"/>
      <c r="Z22" s="5">
        <f>SUM(R22:X22)</f>
        <v>10698370</v>
      </c>
      <c r="AA22" s="28"/>
      <c r="AB22" s="5">
        <f>SUM(F22:P22,Z22)</f>
        <v>15095032</v>
      </c>
      <c r="AC22" s="28"/>
      <c r="AD22" s="5">
        <v>133129</v>
      </c>
      <c r="AE22" s="28"/>
      <c r="AF22" s="6">
        <f>SUM(AB22:AD22)</f>
        <v>15228161</v>
      </c>
      <c r="AH22" s="6"/>
    </row>
    <row r="23" spans="1:34" ht="18" customHeight="1" x14ac:dyDescent="0.2">
      <c r="A23" s="1" t="s">
        <v>211</v>
      </c>
      <c r="F23" s="131">
        <v>0</v>
      </c>
      <c r="G23" s="28"/>
      <c r="H23" s="131">
        <v>0</v>
      </c>
      <c r="I23" s="28"/>
      <c r="J23" s="131">
        <v>0</v>
      </c>
      <c r="K23" s="28"/>
      <c r="L23" s="131">
        <v>0</v>
      </c>
      <c r="M23" s="28"/>
      <c r="N23" s="131">
        <v>0</v>
      </c>
      <c r="O23" s="28"/>
      <c r="P23" s="131">
        <f>'PL&amp;OCI'!D101</f>
        <v>633067</v>
      </c>
      <c r="Q23" s="28"/>
      <c r="R23" s="131">
        <v>0</v>
      </c>
      <c r="S23" s="28"/>
      <c r="T23" s="131">
        <v>0</v>
      </c>
      <c r="U23" s="28"/>
      <c r="V23" s="133">
        <v>0</v>
      </c>
      <c r="W23" s="28"/>
      <c r="X23" s="133">
        <v>0</v>
      </c>
      <c r="Y23" s="28"/>
      <c r="Z23" s="131">
        <f>SUM(R23:X23)</f>
        <v>0</v>
      </c>
      <c r="AA23" s="28"/>
      <c r="AB23" s="131">
        <f>SUM(F23:P23,Z23)</f>
        <v>633067</v>
      </c>
      <c r="AC23" s="28"/>
      <c r="AD23" s="131">
        <f>'PL&amp;OCI'!D102</f>
        <v>19962</v>
      </c>
      <c r="AE23" s="28"/>
      <c r="AF23" s="133">
        <f>SUM(AB23:AD23)</f>
        <v>653029</v>
      </c>
      <c r="AH23" s="6"/>
    </row>
    <row r="24" spans="1:34" ht="18" customHeight="1" x14ac:dyDescent="0.2">
      <c r="A24" s="1" t="s">
        <v>143</v>
      </c>
      <c r="F24" s="132">
        <v>0</v>
      </c>
      <c r="G24" s="28"/>
      <c r="H24" s="132">
        <v>0</v>
      </c>
      <c r="I24" s="28"/>
      <c r="J24" s="132">
        <v>0</v>
      </c>
      <c r="K24" s="28"/>
      <c r="L24" s="132">
        <v>0</v>
      </c>
      <c r="M24" s="28"/>
      <c r="N24" s="132">
        <v>0</v>
      </c>
      <c r="O24" s="28"/>
      <c r="P24" s="132">
        <v>0</v>
      </c>
      <c r="Q24" s="28"/>
      <c r="R24" s="132">
        <v>2909</v>
      </c>
      <c r="S24" s="28"/>
      <c r="T24" s="132">
        <v>0</v>
      </c>
      <c r="U24" s="28"/>
      <c r="V24" s="134">
        <v>-2726</v>
      </c>
      <c r="W24" s="28"/>
      <c r="X24" s="134">
        <v>-9717</v>
      </c>
      <c r="Y24" s="28"/>
      <c r="Z24" s="132">
        <f>SUM(R24:X24)</f>
        <v>-9534</v>
      </c>
      <c r="AA24" s="28"/>
      <c r="AB24" s="132">
        <f>SUM(F24:P24,Z24)</f>
        <v>-9534</v>
      </c>
      <c r="AC24" s="28"/>
      <c r="AD24" s="132">
        <v>-189</v>
      </c>
      <c r="AE24" s="28"/>
      <c r="AF24" s="134">
        <f>SUM(AB24:AD24)</f>
        <v>-9723</v>
      </c>
      <c r="AH24" s="6"/>
    </row>
    <row r="25" spans="1:34" ht="18" customHeight="1" x14ac:dyDescent="0.2">
      <c r="A25" s="1" t="s">
        <v>151</v>
      </c>
      <c r="F25" s="8">
        <f>SUM(F23:F24)</f>
        <v>0</v>
      </c>
      <c r="G25" s="28"/>
      <c r="H25" s="8">
        <f>SUM(H23:H24)</f>
        <v>0</v>
      </c>
      <c r="I25" s="28"/>
      <c r="J25" s="8">
        <f>SUM(J23:J24)</f>
        <v>0</v>
      </c>
      <c r="K25" s="28"/>
      <c r="L25" s="8">
        <f>SUM(L23:L24)</f>
        <v>0</v>
      </c>
      <c r="M25" s="28"/>
      <c r="N25" s="8">
        <f>SUM(N23:N24)</f>
        <v>0</v>
      </c>
      <c r="O25" s="28"/>
      <c r="P25" s="8">
        <f>SUM(P23:P24)</f>
        <v>633067</v>
      </c>
      <c r="Q25" s="28"/>
      <c r="R25" s="8">
        <f>SUM(R23:R24)</f>
        <v>2909</v>
      </c>
      <c r="S25" s="28"/>
      <c r="T25" s="8">
        <f>SUM(T23:T24)</f>
        <v>0</v>
      </c>
      <c r="U25" s="28"/>
      <c r="V25" s="8">
        <f>SUM(V23:V24)</f>
        <v>-2726</v>
      </c>
      <c r="W25" s="28"/>
      <c r="X25" s="8">
        <f>SUM(X23:X24)</f>
        <v>-9717</v>
      </c>
      <c r="Y25" s="28"/>
      <c r="Z25" s="8">
        <f>SUM(Z23:Z24)</f>
        <v>-9534</v>
      </c>
      <c r="AA25" s="28"/>
      <c r="AB25" s="8">
        <f>SUM(AB23:AB24)</f>
        <v>623533</v>
      </c>
      <c r="AC25" s="28"/>
      <c r="AD25" s="8">
        <f>SUM(AD23:AD24)</f>
        <v>19773</v>
      </c>
      <c r="AE25" s="28"/>
      <c r="AF25" s="8">
        <f>SUM(AF23:AF24)</f>
        <v>643306</v>
      </c>
      <c r="AH25" s="6"/>
    </row>
    <row r="26" spans="1:34" ht="18" customHeight="1" x14ac:dyDescent="0.2">
      <c r="A26" s="1" t="s">
        <v>164</v>
      </c>
      <c r="F26" s="5">
        <v>0</v>
      </c>
      <c r="G26" s="28"/>
      <c r="H26" s="5">
        <v>0</v>
      </c>
      <c r="I26" s="28"/>
      <c r="J26" s="5">
        <v>0</v>
      </c>
      <c r="K26" s="28"/>
      <c r="L26" s="5">
        <v>0</v>
      </c>
      <c r="M26" s="28"/>
      <c r="N26" s="5">
        <v>0</v>
      </c>
      <c r="O26" s="28"/>
      <c r="P26" s="8">
        <v>23818</v>
      </c>
      <c r="Q26" s="28"/>
      <c r="R26" s="8">
        <v>0</v>
      </c>
      <c r="S26" s="28"/>
      <c r="T26" s="8">
        <f>-P26</f>
        <v>-23818</v>
      </c>
      <c r="U26" s="28"/>
      <c r="V26" s="5">
        <v>0</v>
      </c>
      <c r="W26" s="28"/>
      <c r="X26" s="5">
        <v>0</v>
      </c>
      <c r="Y26" s="28"/>
      <c r="Z26" s="5">
        <f>SUM(R26:X26)</f>
        <v>-23818</v>
      </c>
      <c r="AA26" s="28"/>
      <c r="AB26" s="5">
        <f>SUM(F26:P26,Z26)</f>
        <v>0</v>
      </c>
      <c r="AC26" s="28"/>
      <c r="AD26" s="8">
        <v>0</v>
      </c>
      <c r="AE26" s="28"/>
      <c r="AF26" s="6">
        <f>SUM(AB26:AD26)</f>
        <v>0</v>
      </c>
      <c r="AH26" s="6"/>
    </row>
    <row r="27" spans="1:34" ht="18" customHeight="1" x14ac:dyDescent="0.2">
      <c r="A27" s="1" t="s">
        <v>255</v>
      </c>
      <c r="F27" s="5"/>
      <c r="G27" s="28"/>
      <c r="H27" s="5"/>
      <c r="I27" s="28"/>
      <c r="J27" s="5"/>
      <c r="K27" s="28"/>
      <c r="L27" s="5"/>
      <c r="M27" s="28"/>
      <c r="N27" s="5"/>
      <c r="O27" s="28"/>
      <c r="P27" s="8"/>
      <c r="Q27" s="28"/>
      <c r="R27" s="8"/>
      <c r="S27" s="28"/>
      <c r="T27" s="8"/>
      <c r="U27" s="28"/>
      <c r="V27" s="5"/>
      <c r="W27" s="28"/>
      <c r="X27" s="5"/>
      <c r="Y27" s="28"/>
      <c r="Z27" s="5"/>
      <c r="AA27" s="28"/>
      <c r="AB27" s="5"/>
      <c r="AC27" s="28"/>
      <c r="AD27" s="8"/>
      <c r="AE27" s="28"/>
      <c r="AF27" s="6"/>
      <c r="AH27" s="6"/>
    </row>
    <row r="28" spans="1:34" ht="18" customHeight="1" x14ac:dyDescent="0.2">
      <c r="A28" s="1" t="s">
        <v>256</v>
      </c>
      <c r="F28" s="5">
        <v>0</v>
      </c>
      <c r="G28" s="28"/>
      <c r="H28" s="5">
        <v>0</v>
      </c>
      <c r="I28" s="28"/>
      <c r="J28" s="5">
        <v>0</v>
      </c>
      <c r="K28" s="28"/>
      <c r="L28" s="5">
        <v>0</v>
      </c>
      <c r="M28" s="28"/>
      <c r="N28" s="5">
        <v>0</v>
      </c>
      <c r="O28" s="28"/>
      <c r="P28" s="8">
        <v>90286</v>
      </c>
      <c r="Q28" s="28"/>
      <c r="R28" s="8">
        <v>0</v>
      </c>
      <c r="S28" s="28"/>
      <c r="T28" s="8">
        <v>0</v>
      </c>
      <c r="U28" s="28"/>
      <c r="V28" s="8">
        <v>0</v>
      </c>
      <c r="W28" s="28"/>
      <c r="X28" s="5">
        <v>-90286</v>
      </c>
      <c r="Y28" s="28"/>
      <c r="Z28" s="5">
        <f>SUM(R28:X28)</f>
        <v>-90286</v>
      </c>
      <c r="AA28" s="28"/>
      <c r="AB28" s="5">
        <f>SUM(F28:P28,Z28)</f>
        <v>0</v>
      </c>
      <c r="AC28" s="28"/>
      <c r="AD28" s="8">
        <v>0</v>
      </c>
      <c r="AE28" s="28"/>
      <c r="AF28" s="6">
        <f>SUM(AB28:AD28)</f>
        <v>0</v>
      </c>
      <c r="AH28" s="6"/>
    </row>
    <row r="29" spans="1:34" ht="18" customHeight="1" x14ac:dyDescent="0.2">
      <c r="A29" s="1" t="s">
        <v>233</v>
      </c>
      <c r="C29" s="141">
        <v>14</v>
      </c>
      <c r="F29" s="5">
        <v>0</v>
      </c>
      <c r="G29" s="28"/>
      <c r="H29" s="5">
        <v>0</v>
      </c>
      <c r="I29" s="28"/>
      <c r="J29" s="5">
        <v>0</v>
      </c>
      <c r="K29" s="28"/>
      <c r="L29" s="5">
        <v>0</v>
      </c>
      <c r="M29" s="28"/>
      <c r="N29" s="5">
        <v>0</v>
      </c>
      <c r="O29" s="28"/>
      <c r="P29" s="8">
        <v>-225019</v>
      </c>
      <c r="Q29" s="28"/>
      <c r="R29" s="8">
        <v>0</v>
      </c>
      <c r="S29" s="28"/>
      <c r="T29" s="8">
        <v>0</v>
      </c>
      <c r="U29" s="28"/>
      <c r="V29" s="5">
        <v>0</v>
      </c>
      <c r="W29" s="28"/>
      <c r="X29" s="5">
        <v>0</v>
      </c>
      <c r="Y29" s="28"/>
      <c r="Z29" s="5">
        <f>SUM(R29:X29)</f>
        <v>0</v>
      </c>
      <c r="AA29" s="28"/>
      <c r="AB29" s="5">
        <f>SUM(F29:P29,Z29)</f>
        <v>-225019</v>
      </c>
      <c r="AC29" s="28"/>
      <c r="AD29" s="8">
        <v>0</v>
      </c>
      <c r="AE29" s="28"/>
      <c r="AF29" s="5">
        <f>SUM(AB29:AD29)</f>
        <v>-225019</v>
      </c>
      <c r="AH29" s="6"/>
    </row>
    <row r="30" spans="1:34" ht="18" customHeight="1" thickBot="1" x14ac:dyDescent="0.25">
      <c r="A30" s="22" t="s">
        <v>227</v>
      </c>
      <c r="B30" s="22"/>
      <c r="C30" s="22"/>
      <c r="F30" s="9">
        <f>SUM(F22,F25:F25)</f>
        <v>1666827</v>
      </c>
      <c r="G30" s="28"/>
      <c r="H30" s="9">
        <f>SUM(H22,H25:H25)</f>
        <v>2062461</v>
      </c>
      <c r="I30" s="28"/>
      <c r="J30" s="9">
        <f>SUM(J22,J25:J25)</f>
        <v>-7372</v>
      </c>
      <c r="K30" s="28"/>
      <c r="L30" s="9">
        <f>SUM(L22,L25:L25)</f>
        <v>568131</v>
      </c>
      <c r="M30" s="28"/>
      <c r="N30" s="9">
        <f>SUM(N22,N25:N25)</f>
        <v>211675</v>
      </c>
      <c r="O30" s="28"/>
      <c r="P30" s="9">
        <f>SUM(P22,P25:P29)</f>
        <v>417092</v>
      </c>
      <c r="Q30" s="28"/>
      <c r="R30" s="9">
        <f>SUM(R22,R25:R29)</f>
        <v>121821</v>
      </c>
      <c r="S30" s="28"/>
      <c r="T30" s="9">
        <f>SUM(T22,T25:T29)</f>
        <v>10262888</v>
      </c>
      <c r="U30" s="28"/>
      <c r="V30" s="9">
        <f>SUM(V22,V25:V29)</f>
        <v>205892</v>
      </c>
      <c r="W30" s="28"/>
      <c r="X30" s="9">
        <f>SUM(X22,X25:X29)</f>
        <v>-15869</v>
      </c>
      <c r="Y30" s="28"/>
      <c r="Z30" s="9">
        <f>SUM(Z22,Z25:Z29)</f>
        <v>10574732</v>
      </c>
      <c r="AA30" s="28"/>
      <c r="AB30" s="9">
        <f>SUM(AB22,AB25:AB29)</f>
        <v>15493546</v>
      </c>
      <c r="AC30" s="28"/>
      <c r="AD30" s="9">
        <f>SUM(AD22,AD25:AD29)</f>
        <v>152902</v>
      </c>
      <c r="AE30" s="28"/>
      <c r="AF30" s="9">
        <f>SUM(AF22,AF25:AF29)</f>
        <v>15646448</v>
      </c>
      <c r="AH30" s="6"/>
    </row>
    <row r="31" spans="1:34" ht="18" customHeight="1" thickTop="1" x14ac:dyDescent="0.2">
      <c r="F31" s="6">
        <f>SUM(F22-BS!F80)</f>
        <v>0</v>
      </c>
      <c r="H31" s="6">
        <f>SUM(H22-BS!F81)</f>
        <v>0</v>
      </c>
      <c r="J31" s="6">
        <f>SUM(J22-BS!F83)</f>
        <v>0</v>
      </c>
      <c r="L31" s="6">
        <f>SUM(L22-BS!F84)</f>
        <v>0</v>
      </c>
      <c r="N31" s="6">
        <f>SUM(N22-BS!F86)</f>
        <v>0</v>
      </c>
      <c r="P31" s="6">
        <f>SUM(P22-BS!F87)</f>
        <v>0</v>
      </c>
      <c r="Z31" s="6">
        <f>SUM(Z22-BS!F88)</f>
        <v>0</v>
      </c>
      <c r="AB31" s="6">
        <f>SUM(AB22-BS!F89)</f>
        <v>0</v>
      </c>
      <c r="AD31" s="6">
        <f>SUM(AD22-BS!F90)</f>
        <v>0</v>
      </c>
      <c r="AF31" s="6">
        <f>SUM(AF22-BS!F91)</f>
        <v>0</v>
      </c>
      <c r="AH31" s="6"/>
    </row>
    <row r="32" spans="1:34" ht="18" customHeight="1" x14ac:dyDescent="0.2">
      <c r="F32" s="6">
        <f>SUM(F30-BS!D80)</f>
        <v>0</v>
      </c>
      <c r="H32" s="6">
        <f>SUM(H30-BS!D81)</f>
        <v>0</v>
      </c>
      <c r="J32" s="6">
        <f>SUM(J30-BS!D83)</f>
        <v>0</v>
      </c>
      <c r="L32" s="6">
        <f>SUM(L30-BS!D84)</f>
        <v>0</v>
      </c>
      <c r="N32" s="6">
        <f>SUM(N30-BS!D86)</f>
        <v>0</v>
      </c>
      <c r="P32" s="6">
        <f>SUM(P30-BS!D87)</f>
        <v>0</v>
      </c>
      <c r="Z32" s="6">
        <f>SUM(Z30-BS!D88)</f>
        <v>0</v>
      </c>
      <c r="AA32" s="6"/>
      <c r="AB32" s="6">
        <f>SUM(AB30-BS!D89)</f>
        <v>0</v>
      </c>
      <c r="AC32" s="6"/>
      <c r="AD32" s="6">
        <f>SUM(AD30-BS!D90)</f>
        <v>0</v>
      </c>
      <c r="AE32" s="6"/>
      <c r="AF32" s="6">
        <f>SUM(AF30-BS!D91)</f>
        <v>0</v>
      </c>
      <c r="AH32" s="6"/>
    </row>
    <row r="33" spans="1:31" ht="18" customHeight="1" x14ac:dyDescent="0.2">
      <c r="A33" s="1" t="s">
        <v>240</v>
      </c>
      <c r="F33" s="25"/>
      <c r="AE33" s="28"/>
    </row>
    <row r="34" spans="1:31" ht="18" customHeight="1" x14ac:dyDescent="0.2">
      <c r="AE34" s="28"/>
    </row>
    <row r="38" spans="1:31" ht="18" customHeight="1" x14ac:dyDescent="0.2">
      <c r="V38" s="5"/>
    </row>
  </sheetData>
  <mergeCells count="4">
    <mergeCell ref="F6:AF6"/>
    <mergeCell ref="R9:X9"/>
    <mergeCell ref="R8:Z8"/>
    <mergeCell ref="F7:AB7"/>
  </mergeCells>
  <phoneticPr fontId="5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3" fitToWidth="0" fitToHeight="0" orientation="landscape" r:id="rId1"/>
  <rowBreaks count="5" manualBreakCount="5">
    <brk id="80" max="16383" man="1"/>
    <brk id="123" max="16383" man="1"/>
    <brk id="141" max="16383" man="1"/>
    <brk id="180" max="16383" man="1"/>
    <brk id="20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5"/>
  <sheetViews>
    <sheetView showGridLines="0" topLeftCell="A10" zoomScale="130" zoomScaleNormal="130" zoomScaleSheetLayoutView="130" workbookViewId="0">
      <selection activeCell="E7" sqref="E7"/>
    </sheetView>
  </sheetViews>
  <sheetFormatPr defaultColWidth="9.140625" defaultRowHeight="18.75" customHeight="1" x14ac:dyDescent="0.2"/>
  <cols>
    <col min="1" max="1" width="29.5703125" style="11" customWidth="1"/>
    <col min="2" max="2" width="1.5703125" style="11" customWidth="1"/>
    <col min="3" max="3" width="7.7109375" style="11" customWidth="1"/>
    <col min="4" max="4" width="1.5703125" style="30" customWidth="1"/>
    <col min="5" max="5" width="16.5703125" style="11" customWidth="1"/>
    <col min="6" max="6" width="1.5703125" style="31" customWidth="1"/>
    <col min="7" max="7" width="16.5703125" style="11" customWidth="1"/>
    <col min="8" max="8" width="1.5703125" style="31" customWidth="1"/>
    <col min="9" max="9" width="16.5703125" style="11" customWidth="1"/>
    <col min="10" max="10" width="1.5703125" style="30" customWidth="1"/>
    <col min="11" max="11" width="16.5703125" style="11" customWidth="1"/>
    <col min="12" max="12" width="1.5703125" style="31" customWidth="1"/>
    <col min="13" max="13" width="16.5703125" style="11" customWidth="1"/>
    <col min="14" max="14" width="1.5703125" style="31" customWidth="1"/>
    <col min="15" max="15" width="16.5703125" style="11" customWidth="1"/>
    <col min="16" max="16" width="1.5703125" style="31" customWidth="1"/>
    <col min="17" max="17" width="16.5703125" style="11" customWidth="1"/>
    <col min="18" max="18" width="1.5703125" style="30" customWidth="1"/>
    <col min="19" max="16384" width="9.140625" style="11"/>
  </cols>
  <sheetData>
    <row r="1" spans="1:18" ht="18.75" customHeight="1" x14ac:dyDescent="0.2">
      <c r="Q1" s="12" t="s">
        <v>132</v>
      </c>
    </row>
    <row r="2" spans="1:18" s="23" customFormat="1" ht="18.75" customHeight="1" x14ac:dyDescent="0.2">
      <c r="A2" s="23" t="s">
        <v>0</v>
      </c>
      <c r="D2" s="30"/>
      <c r="F2" s="34"/>
      <c r="G2" s="30"/>
      <c r="H2" s="34"/>
      <c r="J2" s="29"/>
      <c r="L2" s="34"/>
      <c r="N2" s="34"/>
      <c r="P2" s="34"/>
      <c r="R2" s="29"/>
    </row>
    <row r="3" spans="1:18" s="23" customFormat="1" ht="18.75" customHeight="1" x14ac:dyDescent="0.2">
      <c r="A3" s="23" t="s">
        <v>253</v>
      </c>
      <c r="D3" s="30"/>
      <c r="F3" s="34"/>
      <c r="G3" s="30"/>
      <c r="H3" s="34"/>
      <c r="J3" s="29"/>
      <c r="L3" s="34"/>
      <c r="N3" s="34"/>
      <c r="P3" s="34"/>
      <c r="R3" s="29"/>
    </row>
    <row r="4" spans="1:18" s="23" customFormat="1" ht="18.75" customHeight="1" x14ac:dyDescent="0.2">
      <c r="A4" s="23" t="str">
        <f>'ce-conso'!A4</f>
        <v>สำหรับงวดเก้าเดือนสิ้นสุดวันที่ 30 กันยายน 2567</v>
      </c>
      <c r="D4" s="30"/>
      <c r="F4" s="34"/>
      <c r="G4" s="30"/>
      <c r="H4" s="34"/>
      <c r="J4" s="29"/>
      <c r="L4" s="34"/>
      <c r="N4" s="34"/>
      <c r="P4" s="34"/>
      <c r="R4" s="29"/>
    </row>
    <row r="5" spans="1:18" ht="18.75" customHeight="1" x14ac:dyDescent="0.2">
      <c r="Q5" s="12" t="s">
        <v>133</v>
      </c>
    </row>
    <row r="6" spans="1:18" ht="18.75" customHeight="1" x14ac:dyDescent="0.2">
      <c r="E6" s="142" t="s">
        <v>2</v>
      </c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</row>
    <row r="7" spans="1:18" s="13" customFormat="1" ht="18.75" customHeight="1" x14ac:dyDescent="0.2">
      <c r="D7" s="31"/>
      <c r="F7" s="31"/>
      <c r="H7" s="31"/>
      <c r="J7" s="31"/>
      <c r="L7" s="31"/>
      <c r="M7" s="147" t="s">
        <v>106</v>
      </c>
      <c r="N7" s="147"/>
      <c r="O7" s="147"/>
      <c r="P7" s="31"/>
      <c r="Q7" s="14"/>
      <c r="R7" s="31"/>
    </row>
    <row r="8" spans="1:18" s="13" customFormat="1" ht="18.75" customHeight="1" x14ac:dyDescent="0.2">
      <c r="D8" s="31"/>
      <c r="F8" s="31"/>
      <c r="H8" s="31"/>
      <c r="I8" s="146" t="s">
        <v>36</v>
      </c>
      <c r="J8" s="146"/>
      <c r="K8" s="146"/>
      <c r="L8" s="31"/>
      <c r="M8" s="41" t="s">
        <v>115</v>
      </c>
      <c r="N8" s="31"/>
      <c r="P8" s="31"/>
      <c r="Q8" s="14"/>
      <c r="R8" s="31"/>
    </row>
    <row r="9" spans="1:18" s="13" customFormat="1" ht="18.75" customHeight="1" x14ac:dyDescent="0.2">
      <c r="D9" s="31"/>
      <c r="E9" s="13" t="s">
        <v>85</v>
      </c>
      <c r="F9" s="31"/>
      <c r="G9" s="13" t="s">
        <v>86</v>
      </c>
      <c r="H9" s="31"/>
      <c r="I9" s="13" t="s">
        <v>88</v>
      </c>
      <c r="J9" s="31"/>
      <c r="L9" s="31"/>
      <c r="M9" s="13" t="s">
        <v>126</v>
      </c>
      <c r="N9" s="31"/>
      <c r="O9" s="13" t="s">
        <v>152</v>
      </c>
      <c r="P9" s="31"/>
      <c r="Q9" s="13" t="s">
        <v>96</v>
      </c>
      <c r="R9" s="31"/>
    </row>
    <row r="10" spans="1:18" s="13" customFormat="1" ht="18.75" customHeight="1" x14ac:dyDescent="0.2">
      <c r="C10" s="41" t="s">
        <v>3</v>
      </c>
      <c r="D10" s="31"/>
      <c r="E10" s="41" t="s">
        <v>127</v>
      </c>
      <c r="F10" s="31"/>
      <c r="G10" s="41" t="s">
        <v>89</v>
      </c>
      <c r="H10" s="31"/>
      <c r="I10" s="41" t="s">
        <v>91</v>
      </c>
      <c r="J10" s="31"/>
      <c r="K10" s="41" t="s">
        <v>92</v>
      </c>
      <c r="L10" s="31"/>
      <c r="M10" s="41" t="s">
        <v>90</v>
      </c>
      <c r="N10" s="31"/>
      <c r="O10" s="41" t="s">
        <v>122</v>
      </c>
      <c r="P10" s="31"/>
      <c r="Q10" s="41" t="s">
        <v>125</v>
      </c>
      <c r="R10" s="31"/>
    </row>
    <row r="11" spans="1:18" ht="18.75" customHeight="1" x14ac:dyDescent="0.2">
      <c r="A11" s="23" t="s">
        <v>205</v>
      </c>
      <c r="B11" s="23"/>
      <c r="C11" s="23"/>
      <c r="E11" s="15">
        <v>1666827</v>
      </c>
      <c r="F11" s="35"/>
      <c r="G11" s="15">
        <v>2062461</v>
      </c>
      <c r="H11" s="35"/>
      <c r="I11" s="15">
        <v>211675</v>
      </c>
      <c r="J11" s="32"/>
      <c r="K11" s="15">
        <v>201734</v>
      </c>
      <c r="L11" s="35"/>
      <c r="M11" s="15">
        <v>141313</v>
      </c>
      <c r="N11" s="35"/>
      <c r="O11" s="15">
        <f>SUM(M11:N11)</f>
        <v>141313</v>
      </c>
      <c r="P11" s="35"/>
      <c r="Q11" s="15">
        <f>SUM(E11:K11,O11)</f>
        <v>4284010</v>
      </c>
    </row>
    <row r="12" spans="1:18" ht="18.75" customHeight="1" x14ac:dyDescent="0.2">
      <c r="A12" s="11" t="s">
        <v>188</v>
      </c>
      <c r="E12" s="135">
        <v>0</v>
      </c>
      <c r="F12" s="35"/>
      <c r="G12" s="135">
        <v>0</v>
      </c>
      <c r="H12" s="35"/>
      <c r="I12" s="135">
        <v>0</v>
      </c>
      <c r="J12" s="32"/>
      <c r="K12" s="135">
        <f>SUM('PL&amp;OCI'!J101)</f>
        <v>-73979</v>
      </c>
      <c r="L12" s="35"/>
      <c r="M12" s="135">
        <v>0</v>
      </c>
      <c r="N12" s="35"/>
      <c r="O12" s="135">
        <f>SUM(M12:N12)</f>
        <v>0</v>
      </c>
      <c r="P12" s="35"/>
      <c r="Q12" s="135">
        <f>SUM(E12:K12,O12)</f>
        <v>-73979</v>
      </c>
    </row>
    <row r="13" spans="1:18" ht="18.75" customHeight="1" x14ac:dyDescent="0.2">
      <c r="A13" s="11" t="s">
        <v>143</v>
      </c>
      <c r="E13" s="136">
        <v>0</v>
      </c>
      <c r="F13" s="35"/>
      <c r="G13" s="136">
        <v>0</v>
      </c>
      <c r="H13" s="35"/>
      <c r="I13" s="136">
        <v>0</v>
      </c>
      <c r="J13" s="32"/>
      <c r="K13" s="136">
        <v>0</v>
      </c>
      <c r="L13" s="35"/>
      <c r="M13" s="136">
        <v>0</v>
      </c>
      <c r="N13" s="35"/>
      <c r="O13" s="136">
        <f>SUM(M13:N13)</f>
        <v>0</v>
      </c>
      <c r="P13" s="35"/>
      <c r="Q13" s="137">
        <f>SUM(E13:K13,O13)</f>
        <v>0</v>
      </c>
    </row>
    <row r="14" spans="1:18" ht="18.75" customHeight="1" x14ac:dyDescent="0.2">
      <c r="A14" s="11" t="s">
        <v>151</v>
      </c>
      <c r="E14" s="16">
        <f>SUM(E12:E13)</f>
        <v>0</v>
      </c>
      <c r="F14" s="35"/>
      <c r="G14" s="16">
        <f>SUM(G12:G13)</f>
        <v>0</v>
      </c>
      <c r="H14" s="35"/>
      <c r="I14" s="16">
        <f>SUM(I12:I13)</f>
        <v>0</v>
      </c>
      <c r="J14" s="32"/>
      <c r="K14" s="16">
        <f>SUM(K12:K13)</f>
        <v>-73979</v>
      </c>
      <c r="L14" s="35"/>
      <c r="M14" s="16">
        <f>SUM(M12:M13)</f>
        <v>0</v>
      </c>
      <c r="N14" s="35"/>
      <c r="O14" s="16">
        <f>SUM(O12:O13)</f>
        <v>0</v>
      </c>
      <c r="P14" s="35"/>
      <c r="Q14" s="16">
        <f>SUM(Q12:Q13)</f>
        <v>-73979</v>
      </c>
    </row>
    <row r="15" spans="1:18" ht="18.75" customHeight="1" thickBot="1" x14ac:dyDescent="0.25">
      <c r="A15" s="23" t="s">
        <v>222</v>
      </c>
      <c r="B15" s="23"/>
      <c r="C15" s="23"/>
      <c r="E15" s="18">
        <f>SUM(E11,E14)</f>
        <v>1666827</v>
      </c>
      <c r="F15" s="35"/>
      <c r="G15" s="18">
        <f>SUM(G11,G14)</f>
        <v>2062461</v>
      </c>
      <c r="H15" s="35"/>
      <c r="I15" s="18">
        <f>SUM(I11,I14)</f>
        <v>211675</v>
      </c>
      <c r="J15" s="32"/>
      <c r="K15" s="18">
        <f>SUM(K11,K14)</f>
        <v>127755</v>
      </c>
      <c r="L15" s="35"/>
      <c r="M15" s="18">
        <f>SUM(M11,M14)</f>
        <v>141313</v>
      </c>
      <c r="N15" s="35"/>
      <c r="O15" s="18">
        <f>SUM(O11,O14)</f>
        <v>141313</v>
      </c>
      <c r="P15" s="35"/>
      <c r="Q15" s="18">
        <f>SUM(Q11,Q14)</f>
        <v>4210031</v>
      </c>
    </row>
    <row r="16" spans="1:18" ht="18.75" customHeight="1" thickTop="1" x14ac:dyDescent="0.2">
      <c r="E16" s="19"/>
      <c r="F16" s="36"/>
      <c r="G16" s="19"/>
      <c r="H16" s="36"/>
      <c r="I16" s="19"/>
      <c r="J16" s="39"/>
      <c r="K16" s="19"/>
      <c r="L16" s="36"/>
      <c r="M16" s="19"/>
      <c r="N16" s="36"/>
      <c r="O16" s="19"/>
      <c r="P16" s="36"/>
      <c r="Q16" s="19"/>
    </row>
    <row r="17" spans="1:18" ht="18" customHeight="1" x14ac:dyDescent="0.2">
      <c r="A17" s="23" t="s">
        <v>226</v>
      </c>
      <c r="B17" s="23"/>
      <c r="C17" s="23"/>
      <c r="E17" s="15">
        <v>1666827</v>
      </c>
      <c r="F17" s="35"/>
      <c r="G17" s="15">
        <v>2062461</v>
      </c>
      <c r="H17" s="35"/>
      <c r="I17" s="15">
        <v>211675</v>
      </c>
      <c r="J17" s="32"/>
      <c r="K17" s="42">
        <v>229864</v>
      </c>
      <c r="L17" s="35"/>
      <c r="M17" s="42">
        <v>144052</v>
      </c>
      <c r="N17" s="35"/>
      <c r="O17" s="15">
        <f>SUM(M17)</f>
        <v>144052</v>
      </c>
      <c r="P17" s="35"/>
      <c r="Q17" s="15">
        <f>SUM(E17:K17,O17)</f>
        <v>4314879</v>
      </c>
      <c r="R17" s="32"/>
    </row>
    <row r="18" spans="1:18" ht="18.75" customHeight="1" x14ac:dyDescent="0.2">
      <c r="A18" s="11" t="s">
        <v>211</v>
      </c>
      <c r="E18" s="135">
        <v>0</v>
      </c>
      <c r="F18" s="35"/>
      <c r="G18" s="135">
        <v>0</v>
      </c>
      <c r="H18" s="35"/>
      <c r="I18" s="135">
        <v>0</v>
      </c>
      <c r="J18" s="32"/>
      <c r="K18" s="135">
        <f>'PL&amp;OCI'!H101</f>
        <v>169019</v>
      </c>
      <c r="L18" s="35"/>
      <c r="M18" s="135">
        <v>0</v>
      </c>
      <c r="N18" s="35"/>
      <c r="O18" s="135">
        <f>SUM(M18:N18)</f>
        <v>0</v>
      </c>
      <c r="P18" s="35"/>
      <c r="Q18" s="135">
        <f>SUM(E18:K18,O18)</f>
        <v>169019</v>
      </c>
    </row>
    <row r="19" spans="1:18" ht="18.75" customHeight="1" x14ac:dyDescent="0.2">
      <c r="A19" s="11" t="s">
        <v>143</v>
      </c>
      <c r="E19" s="136">
        <v>0</v>
      </c>
      <c r="F19" s="35"/>
      <c r="G19" s="136">
        <v>0</v>
      </c>
      <c r="H19" s="35"/>
      <c r="I19" s="136">
        <v>0</v>
      </c>
      <c r="J19" s="32"/>
      <c r="K19" s="136">
        <v>0</v>
      </c>
      <c r="L19" s="35"/>
      <c r="M19" s="136">
        <f>'PL&amp;OCI'!H133</f>
        <v>0</v>
      </c>
      <c r="N19" s="35"/>
      <c r="O19" s="136">
        <f>SUM(M19:N19)</f>
        <v>0</v>
      </c>
      <c r="P19" s="35"/>
      <c r="Q19" s="137">
        <f>SUM(E19:K19,O19)</f>
        <v>0</v>
      </c>
    </row>
    <row r="20" spans="1:18" ht="20.25" customHeight="1" x14ac:dyDescent="0.2">
      <c r="A20" s="11" t="s">
        <v>134</v>
      </c>
      <c r="E20" s="42">
        <f>SUM(E18:E19)</f>
        <v>0</v>
      </c>
      <c r="F20" s="35"/>
      <c r="G20" s="42">
        <f>SUM(G18:G19)</f>
        <v>0</v>
      </c>
      <c r="H20" s="35"/>
      <c r="I20" s="42">
        <f>SUM(I18:I19)</f>
        <v>0</v>
      </c>
      <c r="J20" s="32"/>
      <c r="K20" s="42">
        <f>SUM(K18:K19)</f>
        <v>169019</v>
      </c>
      <c r="L20" s="35"/>
      <c r="M20" s="42">
        <f>SUM(M18:M19)</f>
        <v>0</v>
      </c>
      <c r="N20" s="35"/>
      <c r="O20" s="42">
        <f>SUM(O18:O19)</f>
        <v>0</v>
      </c>
      <c r="P20" s="35"/>
      <c r="Q20" s="42">
        <f>SUM(Q18:Q19)</f>
        <v>169019</v>
      </c>
    </row>
    <row r="21" spans="1:18" ht="20.25" customHeight="1" x14ac:dyDescent="0.2">
      <c r="A21" s="11" t="s">
        <v>233</v>
      </c>
      <c r="C21" s="48">
        <v>14</v>
      </c>
      <c r="E21" s="16">
        <v>0</v>
      </c>
      <c r="F21" s="35"/>
      <c r="G21" s="16">
        <v>0</v>
      </c>
      <c r="H21" s="35"/>
      <c r="I21" s="16">
        <v>0</v>
      </c>
      <c r="J21" s="32"/>
      <c r="K21" s="16">
        <v>-225019</v>
      </c>
      <c r="L21" s="35"/>
      <c r="M21" s="16">
        <v>0</v>
      </c>
      <c r="N21" s="35"/>
      <c r="O21" s="16">
        <f>SUM(M21)</f>
        <v>0</v>
      </c>
      <c r="P21" s="35"/>
      <c r="Q21" s="16">
        <f>SUM(E21:M21)</f>
        <v>-225019</v>
      </c>
    </row>
    <row r="22" spans="1:18" ht="18.75" customHeight="1" thickBot="1" x14ac:dyDescent="0.25">
      <c r="A22" s="23" t="s">
        <v>227</v>
      </c>
      <c r="B22" s="23"/>
      <c r="C22" s="23"/>
      <c r="E22" s="138">
        <f>SUM(E17,E20:E21)</f>
        <v>1666827</v>
      </c>
      <c r="F22" s="35"/>
      <c r="G22" s="138">
        <f>SUM(G17,G20:G21)</f>
        <v>2062461</v>
      </c>
      <c r="H22" s="35"/>
      <c r="I22" s="138">
        <f>SUM(I17,I20:I21)</f>
        <v>211675</v>
      </c>
      <c r="J22" s="32"/>
      <c r="K22" s="138">
        <f>SUM(K17,K20:K21)</f>
        <v>173864</v>
      </c>
      <c r="L22" s="35"/>
      <c r="M22" s="138">
        <f>SUM(M17,M20:M21)</f>
        <v>144052</v>
      </c>
      <c r="N22" s="35"/>
      <c r="O22" s="138">
        <f>SUM(O17,O20:O21)</f>
        <v>144052</v>
      </c>
      <c r="P22" s="35"/>
      <c r="Q22" s="138">
        <f>SUM(Q17,Q20:Q21)</f>
        <v>4258879</v>
      </c>
    </row>
    <row r="23" spans="1:18" ht="18.75" customHeight="1" thickTop="1" x14ac:dyDescent="0.2">
      <c r="A23" s="23"/>
      <c r="B23" s="23"/>
      <c r="C23" s="23"/>
      <c r="E23" s="20">
        <f>SUM(E17-BS!J80)</f>
        <v>0</v>
      </c>
      <c r="F23" s="37"/>
      <c r="G23" s="20">
        <f>SUM(G17-BS!J81)</f>
        <v>0</v>
      </c>
      <c r="H23" s="37"/>
      <c r="I23" s="20">
        <f>SUM(I17-BS!J86)</f>
        <v>0</v>
      </c>
      <c r="J23" s="33"/>
      <c r="K23" s="20">
        <f>SUM(K17-BS!J87)</f>
        <v>0</v>
      </c>
      <c r="L23" s="37"/>
      <c r="M23" s="20"/>
      <c r="N23" s="37"/>
      <c r="O23" s="20">
        <f>SUM(O17-BS!J88)</f>
        <v>0</v>
      </c>
      <c r="P23" s="37"/>
      <c r="Q23" s="20">
        <f>SUM(Q17-BS!J91)</f>
        <v>0</v>
      </c>
    </row>
    <row r="24" spans="1:18" ht="18.75" customHeight="1" x14ac:dyDescent="0.2">
      <c r="E24" s="21">
        <f>SUM(E22-BS!H80)</f>
        <v>0</v>
      </c>
      <c r="F24" s="38"/>
      <c r="G24" s="21">
        <f>SUM(G22-BS!H81)</f>
        <v>0</v>
      </c>
      <c r="H24" s="38"/>
      <c r="I24" s="21">
        <f>SUM(I22-BS!H86)</f>
        <v>0</v>
      </c>
      <c r="J24" s="40"/>
      <c r="K24" s="21">
        <f>SUM(K22-BS!H87)</f>
        <v>0</v>
      </c>
      <c r="L24" s="38"/>
      <c r="M24" s="21"/>
      <c r="N24" s="38"/>
      <c r="O24" s="21">
        <f>SUM(O22-BS!H88)</f>
        <v>0</v>
      </c>
      <c r="P24" s="38"/>
      <c r="Q24" s="21">
        <f>SUM(Q22-BS!H91)</f>
        <v>0</v>
      </c>
    </row>
    <row r="25" spans="1:18" ht="18.75" customHeight="1" x14ac:dyDescent="0.2">
      <c r="A25" s="11" t="s">
        <v>240</v>
      </c>
      <c r="G25" s="30"/>
    </row>
  </sheetData>
  <mergeCells count="3">
    <mergeCell ref="I8:K8"/>
    <mergeCell ref="E6:Q6"/>
    <mergeCell ref="M7:O7"/>
  </mergeCells>
  <phoneticPr fontId="5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83" fitToWidth="0" fitToHeight="0" orientation="landscape" r:id="rId1"/>
  <rowBreaks count="6" manualBreakCount="6">
    <brk id="53" max="16383" man="1"/>
    <brk id="85" max="16383" man="1"/>
    <brk id="128" max="16383" man="1"/>
    <brk id="146" max="16383" man="1"/>
    <brk id="185" max="16383" man="1"/>
    <brk id="21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30"/>
  <sheetViews>
    <sheetView showGridLines="0" view="pageBreakPreview" topLeftCell="A56" zoomScale="130" zoomScaleNormal="55" zoomScaleSheetLayoutView="130" workbookViewId="0">
      <selection activeCell="A68" sqref="A68"/>
    </sheetView>
  </sheetViews>
  <sheetFormatPr defaultColWidth="9.140625" defaultRowHeight="22.5" customHeight="1" x14ac:dyDescent="0.2"/>
  <cols>
    <col min="1" max="1" width="51" style="11" customWidth="1"/>
    <col min="2" max="2" width="2.85546875" style="30" customWidth="1"/>
    <col min="3" max="3" width="1.42578125" style="11" customWidth="1"/>
    <col min="4" max="4" width="14.5703125" style="11" bestFit="1" customWidth="1"/>
    <col min="5" max="5" width="1.42578125" style="11" customWidth="1"/>
    <col min="6" max="6" width="13.42578125" style="11" bestFit="1" customWidth="1"/>
    <col min="7" max="7" width="1.42578125" style="31" customWidth="1"/>
    <col min="8" max="8" width="12.5703125" style="11" customWidth="1"/>
    <col min="9" max="9" width="1.42578125" style="11" customWidth="1"/>
    <col min="10" max="10" width="12.5703125" style="11" customWidth="1"/>
    <col min="11" max="11" width="1.42578125" style="30" customWidth="1"/>
    <col min="12" max="16384" width="9.140625" style="11"/>
  </cols>
  <sheetData>
    <row r="1" spans="1:11" s="23" customFormat="1" ht="18" customHeight="1" x14ac:dyDescent="0.2">
      <c r="B1" s="30"/>
      <c r="G1" s="31"/>
      <c r="J1" s="12" t="s">
        <v>132</v>
      </c>
      <c r="K1" s="30"/>
    </row>
    <row r="2" spans="1:11" s="23" customFormat="1" ht="18" customHeight="1" x14ac:dyDescent="0.2">
      <c r="A2" s="23" t="s">
        <v>0</v>
      </c>
      <c r="B2" s="30"/>
      <c r="G2" s="31"/>
      <c r="J2" s="64"/>
      <c r="K2" s="30"/>
    </row>
    <row r="3" spans="1:11" s="23" customFormat="1" ht="18" customHeight="1" x14ac:dyDescent="0.2">
      <c r="A3" s="23" t="s">
        <v>58</v>
      </c>
      <c r="B3" s="30"/>
      <c r="G3" s="31"/>
      <c r="K3" s="30"/>
    </row>
    <row r="4" spans="1:11" s="23" customFormat="1" ht="18" customHeight="1" x14ac:dyDescent="0.2">
      <c r="A4" s="23" t="str">
        <f>'ce-company'!A4</f>
        <v>สำหรับงวดเก้าเดือนสิ้นสุดวันที่ 30 กันยายน 2567</v>
      </c>
      <c r="B4" s="30"/>
      <c r="G4" s="31"/>
      <c r="K4" s="30"/>
    </row>
    <row r="5" spans="1:11" ht="18" customHeight="1" x14ac:dyDescent="0.2">
      <c r="A5" s="44"/>
      <c r="B5" s="80"/>
      <c r="C5" s="44"/>
      <c r="D5" s="44"/>
      <c r="E5" s="44"/>
      <c r="F5" s="44"/>
      <c r="H5" s="12"/>
      <c r="I5" s="44"/>
      <c r="J5" s="12" t="s">
        <v>133</v>
      </c>
    </row>
    <row r="6" spans="1:11" s="23" customFormat="1" ht="18" customHeight="1" x14ac:dyDescent="0.2">
      <c r="A6" s="45"/>
      <c r="B6" s="80"/>
      <c r="C6" s="45"/>
      <c r="D6" s="46"/>
      <c r="E6" s="47" t="s">
        <v>1</v>
      </c>
      <c r="F6" s="46"/>
      <c r="G6" s="31"/>
      <c r="H6" s="46"/>
      <c r="I6" s="47" t="s">
        <v>2</v>
      </c>
      <c r="J6" s="46"/>
      <c r="K6" s="30"/>
    </row>
    <row r="7" spans="1:11" ht="18" customHeight="1" x14ac:dyDescent="0.2">
      <c r="B7" s="81"/>
      <c r="D7" s="82">
        <v>2567</v>
      </c>
      <c r="F7" s="82">
        <v>2566</v>
      </c>
      <c r="H7" s="82">
        <v>2567</v>
      </c>
      <c r="J7" s="82">
        <v>2566</v>
      </c>
    </row>
    <row r="8" spans="1:11" ht="18" customHeight="1" x14ac:dyDescent="0.2">
      <c r="A8" s="23" t="s">
        <v>59</v>
      </c>
    </row>
    <row r="9" spans="1:11" ht="18" customHeight="1" x14ac:dyDescent="0.2">
      <c r="A9" s="11" t="s">
        <v>183</v>
      </c>
      <c r="D9" s="95">
        <f>SUM('PL&amp;OCI'!D96)</f>
        <v>715283</v>
      </c>
      <c r="E9" s="94"/>
      <c r="F9" s="95">
        <f>SUM('PL&amp;OCI'!F96)</f>
        <v>64472</v>
      </c>
      <c r="G9" s="95"/>
      <c r="H9" s="95">
        <f>SUM('PL&amp;OCI'!H96)</f>
        <v>166374</v>
      </c>
      <c r="I9" s="94"/>
      <c r="J9" s="95">
        <f>SUM('PL&amp;OCI'!J96)</f>
        <v>-77266</v>
      </c>
    </row>
    <row r="10" spans="1:11" ht="18" customHeight="1" x14ac:dyDescent="0.2">
      <c r="A10" s="11" t="s">
        <v>185</v>
      </c>
      <c r="D10" s="50"/>
      <c r="E10" s="50"/>
      <c r="F10" s="50"/>
      <c r="G10" s="35"/>
      <c r="H10" s="50"/>
      <c r="I10" s="50"/>
      <c r="J10" s="50"/>
    </row>
    <row r="11" spans="1:11" ht="18" customHeight="1" x14ac:dyDescent="0.2">
      <c r="A11" s="11" t="s">
        <v>148</v>
      </c>
      <c r="D11" s="50"/>
      <c r="E11" s="50"/>
      <c r="F11" s="50"/>
      <c r="G11" s="35"/>
      <c r="H11" s="50"/>
      <c r="I11" s="50"/>
      <c r="J11" s="50"/>
    </row>
    <row r="12" spans="1:11" ht="18" customHeight="1" x14ac:dyDescent="0.45">
      <c r="A12" s="11" t="s">
        <v>60</v>
      </c>
      <c r="D12" s="93">
        <v>347089</v>
      </c>
      <c r="E12" s="94"/>
      <c r="F12" s="93">
        <v>296602</v>
      </c>
      <c r="G12" s="92"/>
      <c r="H12" s="93">
        <v>7415</v>
      </c>
      <c r="I12" s="94"/>
      <c r="J12" s="93">
        <v>4092</v>
      </c>
    </row>
    <row r="13" spans="1:11" ht="18" customHeight="1" x14ac:dyDescent="0.45">
      <c r="A13" s="11" t="s">
        <v>220</v>
      </c>
      <c r="D13" s="93">
        <v>-30784</v>
      </c>
      <c r="E13" s="94"/>
      <c r="F13" s="93">
        <v>22086</v>
      </c>
      <c r="G13" s="92"/>
      <c r="H13" s="93">
        <v>-1129</v>
      </c>
      <c r="I13" s="94"/>
      <c r="J13" s="93">
        <v>653</v>
      </c>
    </row>
    <row r="14" spans="1:11" ht="18" customHeight="1" x14ac:dyDescent="0.45">
      <c r="A14" s="11" t="s">
        <v>225</v>
      </c>
      <c r="D14" s="95">
        <v>0</v>
      </c>
      <c r="E14" s="94"/>
      <c r="F14" s="93">
        <v>11987</v>
      </c>
      <c r="G14" s="92"/>
      <c r="H14" s="95">
        <v>0</v>
      </c>
      <c r="I14" s="94"/>
      <c r="J14" s="95">
        <v>0</v>
      </c>
    </row>
    <row r="15" spans="1:11" ht="18" customHeight="1" x14ac:dyDescent="0.45">
      <c r="A15" s="11" t="s">
        <v>199</v>
      </c>
      <c r="D15" s="93">
        <v>260</v>
      </c>
      <c r="E15" s="94"/>
      <c r="F15" s="93">
        <v>311</v>
      </c>
      <c r="G15" s="92"/>
      <c r="H15" s="95">
        <v>0</v>
      </c>
      <c r="I15" s="94"/>
      <c r="J15" s="95">
        <v>0</v>
      </c>
    </row>
    <row r="16" spans="1:11" ht="18" customHeight="1" x14ac:dyDescent="0.45">
      <c r="A16" s="11" t="s">
        <v>234</v>
      </c>
      <c r="D16" s="93"/>
      <c r="E16" s="94"/>
      <c r="F16" s="93"/>
      <c r="G16" s="92"/>
      <c r="H16" s="95"/>
      <c r="I16" s="94"/>
      <c r="J16" s="95"/>
    </row>
    <row r="17" spans="1:10" ht="18" customHeight="1" x14ac:dyDescent="0.45">
      <c r="A17" s="11" t="s">
        <v>235</v>
      </c>
      <c r="D17" s="93">
        <v>-14805</v>
      </c>
      <c r="E17" s="94"/>
      <c r="F17" s="95">
        <v>0</v>
      </c>
      <c r="G17" s="92"/>
      <c r="H17" s="95">
        <v>0</v>
      </c>
      <c r="I17" s="94"/>
      <c r="J17" s="95">
        <v>0</v>
      </c>
    </row>
    <row r="18" spans="1:10" ht="18" customHeight="1" x14ac:dyDescent="0.45">
      <c r="A18" s="11" t="s">
        <v>165</v>
      </c>
      <c r="D18" s="93">
        <v>-1175</v>
      </c>
      <c r="E18" s="94"/>
      <c r="F18" s="93">
        <v>-4085</v>
      </c>
      <c r="G18" s="92"/>
      <c r="H18" s="95">
        <v>0</v>
      </c>
      <c r="I18" s="94"/>
      <c r="J18" s="95">
        <v>0</v>
      </c>
    </row>
    <row r="19" spans="1:10" ht="18" customHeight="1" x14ac:dyDescent="0.45">
      <c r="A19" s="11" t="s">
        <v>254</v>
      </c>
      <c r="D19" s="95">
        <v>142</v>
      </c>
      <c r="E19" s="94"/>
      <c r="F19" s="95">
        <v>-8498</v>
      </c>
      <c r="G19" s="92"/>
      <c r="H19" s="95">
        <v>-12</v>
      </c>
      <c r="I19" s="94"/>
      <c r="J19" s="95">
        <v>-17</v>
      </c>
    </row>
    <row r="20" spans="1:10" ht="18" customHeight="1" x14ac:dyDescent="0.45">
      <c r="A20" s="11" t="s">
        <v>153</v>
      </c>
      <c r="D20" s="93">
        <v>172</v>
      </c>
      <c r="E20" s="94"/>
      <c r="F20" s="93">
        <v>449</v>
      </c>
      <c r="G20" s="92"/>
      <c r="H20" s="95">
        <v>0</v>
      </c>
      <c r="I20" s="94"/>
      <c r="J20" s="95">
        <v>0</v>
      </c>
    </row>
    <row r="21" spans="1:10" ht="18" customHeight="1" x14ac:dyDescent="0.45">
      <c r="A21" s="11" t="s">
        <v>236</v>
      </c>
      <c r="D21" s="93">
        <v>2025</v>
      </c>
      <c r="E21" s="94"/>
      <c r="F21" s="95">
        <v>0</v>
      </c>
      <c r="G21" s="92"/>
      <c r="H21" s="95">
        <v>0</v>
      </c>
      <c r="I21" s="94"/>
      <c r="J21" s="95">
        <v>0</v>
      </c>
    </row>
    <row r="22" spans="1:10" ht="18" customHeight="1" x14ac:dyDescent="0.45">
      <c r="A22" s="11" t="s">
        <v>237</v>
      </c>
      <c r="D22" s="93">
        <v>2514</v>
      </c>
      <c r="E22" s="94"/>
      <c r="F22" s="95">
        <v>0</v>
      </c>
      <c r="G22" s="92"/>
      <c r="H22" s="95">
        <v>0</v>
      </c>
      <c r="I22" s="94"/>
      <c r="J22" s="95">
        <v>0</v>
      </c>
    </row>
    <row r="23" spans="1:10" ht="18" customHeight="1" x14ac:dyDescent="0.45">
      <c r="A23" s="11" t="s">
        <v>238</v>
      </c>
      <c r="D23" s="95">
        <v>0</v>
      </c>
      <c r="E23" s="94"/>
      <c r="F23" s="95">
        <v>0</v>
      </c>
      <c r="G23" s="92"/>
      <c r="H23" s="95">
        <v>-254200</v>
      </c>
      <c r="I23" s="94"/>
      <c r="J23" s="95">
        <v>-20659</v>
      </c>
    </row>
    <row r="24" spans="1:10" ht="18" customHeight="1" x14ac:dyDescent="0.45">
      <c r="A24" s="11" t="s">
        <v>239</v>
      </c>
      <c r="D24" s="95">
        <v>0</v>
      </c>
      <c r="E24" s="94"/>
      <c r="F24" s="95">
        <v>0</v>
      </c>
      <c r="G24" s="92"/>
      <c r="H24" s="93">
        <v>-8040</v>
      </c>
      <c r="I24" s="94"/>
      <c r="J24" s="93">
        <v>-19065</v>
      </c>
    </row>
    <row r="25" spans="1:10" ht="18" customHeight="1" x14ac:dyDescent="0.45">
      <c r="A25" s="11" t="s">
        <v>195</v>
      </c>
      <c r="D25" s="93">
        <v>463</v>
      </c>
      <c r="E25" s="94"/>
      <c r="F25" s="93">
        <v>2168</v>
      </c>
      <c r="G25" s="92"/>
      <c r="H25" s="95">
        <v>0</v>
      </c>
      <c r="I25" s="94"/>
      <c r="J25" s="95">
        <v>0</v>
      </c>
    </row>
    <row r="26" spans="1:10" ht="18" customHeight="1" x14ac:dyDescent="0.45">
      <c r="A26" s="83" t="s">
        <v>212</v>
      </c>
      <c r="D26" s="93">
        <v>10098</v>
      </c>
      <c r="E26" s="94"/>
      <c r="F26" s="93">
        <v>6398</v>
      </c>
      <c r="G26" s="92"/>
      <c r="H26" s="93">
        <v>1208</v>
      </c>
      <c r="I26" s="96"/>
      <c r="J26" s="93">
        <v>638</v>
      </c>
    </row>
    <row r="27" spans="1:10" ht="18" customHeight="1" x14ac:dyDescent="0.2">
      <c r="A27" s="83" t="s">
        <v>214</v>
      </c>
      <c r="D27" s="95">
        <v>0</v>
      </c>
      <c r="E27" s="94"/>
      <c r="F27" s="95">
        <v>6721</v>
      </c>
      <c r="G27" s="93"/>
      <c r="H27" s="95">
        <v>0</v>
      </c>
      <c r="I27" s="93"/>
      <c r="J27" s="95">
        <v>0</v>
      </c>
    </row>
    <row r="28" spans="1:10" ht="18" customHeight="1" x14ac:dyDescent="0.2">
      <c r="A28" s="11" t="s">
        <v>186</v>
      </c>
      <c r="D28" s="93">
        <v>-46801</v>
      </c>
      <c r="E28" s="95"/>
      <c r="F28" s="93">
        <v>-33664</v>
      </c>
      <c r="G28" s="95"/>
      <c r="H28" s="93">
        <v>-42634</v>
      </c>
      <c r="I28" s="95"/>
      <c r="J28" s="93">
        <v>-42441</v>
      </c>
    </row>
    <row r="29" spans="1:10" ht="18" customHeight="1" x14ac:dyDescent="0.45">
      <c r="A29" s="11" t="s">
        <v>187</v>
      </c>
      <c r="D29" s="97">
        <v>178890</v>
      </c>
      <c r="E29" s="94"/>
      <c r="F29" s="97">
        <v>155797</v>
      </c>
      <c r="G29" s="92"/>
      <c r="H29" s="97">
        <v>82706</v>
      </c>
      <c r="I29" s="94"/>
      <c r="J29" s="97">
        <v>80164</v>
      </c>
    </row>
    <row r="30" spans="1:10" ht="18" customHeight="1" x14ac:dyDescent="0.2">
      <c r="A30" s="11" t="s">
        <v>61</v>
      </c>
      <c r="D30" s="50"/>
      <c r="E30" s="52"/>
      <c r="F30" s="50"/>
      <c r="G30" s="35"/>
      <c r="H30" s="50"/>
      <c r="I30" s="50"/>
      <c r="J30" s="50"/>
    </row>
    <row r="31" spans="1:10" ht="18" customHeight="1" x14ac:dyDescent="0.2">
      <c r="A31" s="11" t="s">
        <v>62</v>
      </c>
      <c r="D31" s="50">
        <f>SUM(D9:D29)</f>
        <v>1163371</v>
      </c>
      <c r="E31" s="50"/>
      <c r="F31" s="50">
        <f>SUM(F9:F29)</f>
        <v>520744</v>
      </c>
      <c r="G31" s="35"/>
      <c r="H31" s="85">
        <f>SUM(H9:H29)</f>
        <v>-48312</v>
      </c>
      <c r="I31" s="50"/>
      <c r="J31" s="85">
        <f>SUM(J9:J29)</f>
        <v>-73901</v>
      </c>
    </row>
    <row r="32" spans="1:10" ht="18" customHeight="1" x14ac:dyDescent="0.2">
      <c r="A32" s="11" t="s">
        <v>63</v>
      </c>
      <c r="D32" s="50"/>
      <c r="E32" s="50"/>
      <c r="F32" s="50"/>
      <c r="G32" s="35"/>
      <c r="H32" s="50"/>
      <c r="I32" s="50"/>
      <c r="J32" s="50"/>
    </row>
    <row r="33" spans="1:10" ht="18" customHeight="1" x14ac:dyDescent="0.45">
      <c r="A33" s="83" t="s">
        <v>113</v>
      </c>
      <c r="D33" s="93">
        <v>-286880</v>
      </c>
      <c r="E33" s="94"/>
      <c r="F33" s="93">
        <v>128267</v>
      </c>
      <c r="G33" s="92"/>
      <c r="H33" s="93">
        <v>48470</v>
      </c>
      <c r="I33" s="94"/>
      <c r="J33" s="93">
        <v>26828</v>
      </c>
    </row>
    <row r="34" spans="1:10" ht="18" customHeight="1" x14ac:dyDescent="0.45">
      <c r="A34" s="11" t="s">
        <v>64</v>
      </c>
      <c r="D34" s="93">
        <v>-4661</v>
      </c>
      <c r="E34" s="94"/>
      <c r="F34" s="93">
        <v>-42198</v>
      </c>
      <c r="G34" s="92"/>
      <c r="H34" s="95">
        <v>0</v>
      </c>
      <c r="I34" s="94"/>
      <c r="J34" s="95">
        <v>0</v>
      </c>
    </row>
    <row r="35" spans="1:10" ht="18" customHeight="1" x14ac:dyDescent="0.2">
      <c r="A35" s="11" t="s">
        <v>65</v>
      </c>
      <c r="D35" s="93">
        <v>-862978</v>
      </c>
      <c r="E35" s="94"/>
      <c r="F35" s="93">
        <v>-150290</v>
      </c>
      <c r="G35" s="94"/>
      <c r="H35" s="95">
        <v>0</v>
      </c>
      <c r="I35" s="94"/>
      <c r="J35" s="95">
        <v>0</v>
      </c>
    </row>
    <row r="36" spans="1:10" ht="18" customHeight="1" x14ac:dyDescent="0.45">
      <c r="A36" s="11" t="s">
        <v>167</v>
      </c>
      <c r="D36" s="95">
        <v>-277441</v>
      </c>
      <c r="E36" s="95"/>
      <c r="F36" s="95">
        <v>-134159</v>
      </c>
      <c r="G36" s="92"/>
      <c r="H36" s="95">
        <v>0</v>
      </c>
      <c r="I36" s="95"/>
      <c r="J36" s="95">
        <v>0</v>
      </c>
    </row>
    <row r="37" spans="1:10" ht="18" customHeight="1" x14ac:dyDescent="0.45">
      <c r="A37" s="11" t="s">
        <v>66</v>
      </c>
      <c r="D37" s="93">
        <v>-57802</v>
      </c>
      <c r="E37" s="94"/>
      <c r="F37" s="93">
        <v>-206899</v>
      </c>
      <c r="G37" s="92"/>
      <c r="H37" s="93">
        <v>-4879</v>
      </c>
      <c r="I37" s="94"/>
      <c r="J37" s="93">
        <v>-10474</v>
      </c>
    </row>
    <row r="38" spans="1:10" ht="18" customHeight="1" x14ac:dyDescent="0.45">
      <c r="A38" s="11" t="s">
        <v>67</v>
      </c>
      <c r="D38" s="95">
        <v>-43398</v>
      </c>
      <c r="E38" s="94"/>
      <c r="F38" s="95">
        <v>24446</v>
      </c>
      <c r="G38" s="92"/>
      <c r="H38" s="95">
        <v>0</v>
      </c>
      <c r="I38" s="94"/>
      <c r="J38" s="95">
        <v>0</v>
      </c>
    </row>
    <row r="39" spans="1:10" ht="18" customHeight="1" x14ac:dyDescent="0.45">
      <c r="A39" s="11" t="s">
        <v>68</v>
      </c>
      <c r="D39" s="95">
        <v>-650</v>
      </c>
      <c r="E39" s="94"/>
      <c r="F39" s="95">
        <v>-1369</v>
      </c>
      <c r="G39" s="92"/>
      <c r="H39" s="95">
        <v>-63</v>
      </c>
      <c r="I39" s="94"/>
      <c r="J39" s="95">
        <v>-76</v>
      </c>
    </row>
    <row r="40" spans="1:10" ht="18" customHeight="1" x14ac:dyDescent="0.2">
      <c r="A40" s="11" t="s">
        <v>70</v>
      </c>
      <c r="D40" s="50"/>
      <c r="E40" s="86"/>
      <c r="F40" s="50"/>
      <c r="G40" s="13"/>
      <c r="H40" s="50"/>
      <c r="I40" s="50"/>
      <c r="J40" s="50"/>
    </row>
    <row r="41" spans="1:10" ht="18" customHeight="1" x14ac:dyDescent="0.2">
      <c r="A41" s="87" t="s">
        <v>114</v>
      </c>
      <c r="D41" s="93">
        <v>-64284</v>
      </c>
      <c r="E41" s="94"/>
      <c r="F41" s="93">
        <v>-133660</v>
      </c>
      <c r="G41" s="95"/>
      <c r="H41" s="93">
        <v>-21207</v>
      </c>
      <c r="I41" s="94"/>
      <c r="J41" s="93">
        <v>-13980</v>
      </c>
    </row>
    <row r="42" spans="1:10" ht="18" customHeight="1" x14ac:dyDescent="0.45">
      <c r="A42" s="11" t="s">
        <v>145</v>
      </c>
      <c r="D42" s="95">
        <v>1357655</v>
      </c>
      <c r="E42" s="94"/>
      <c r="F42" s="95">
        <v>1026231</v>
      </c>
      <c r="G42" s="92"/>
      <c r="H42" s="95">
        <v>0</v>
      </c>
      <c r="I42" s="94"/>
      <c r="J42" s="95">
        <v>0</v>
      </c>
    </row>
    <row r="43" spans="1:10" ht="18" customHeight="1" x14ac:dyDescent="0.45">
      <c r="A43" s="11" t="s">
        <v>71</v>
      </c>
      <c r="D43" s="93">
        <v>-36147</v>
      </c>
      <c r="E43" s="94"/>
      <c r="F43" s="93">
        <v>-12415</v>
      </c>
      <c r="G43" s="92"/>
      <c r="H43" s="93">
        <v>1043</v>
      </c>
      <c r="I43" s="94"/>
      <c r="J43" s="93">
        <v>-4322</v>
      </c>
    </row>
    <row r="44" spans="1:10" ht="18" customHeight="1" x14ac:dyDescent="0.45">
      <c r="A44" s="11" t="s">
        <v>174</v>
      </c>
      <c r="D44" s="93">
        <v>-12663</v>
      </c>
      <c r="E44" s="94"/>
      <c r="F44" s="93">
        <v>-4209</v>
      </c>
      <c r="G44" s="92"/>
      <c r="H44" s="93">
        <v>-1999</v>
      </c>
      <c r="I44" s="94"/>
      <c r="J44" s="93">
        <v>-357</v>
      </c>
    </row>
    <row r="45" spans="1:10" ht="18" customHeight="1" x14ac:dyDescent="0.45">
      <c r="A45" s="11" t="s">
        <v>72</v>
      </c>
      <c r="D45" s="97">
        <v>-25559</v>
      </c>
      <c r="E45" s="94"/>
      <c r="F45" s="97">
        <v>16784</v>
      </c>
      <c r="G45" s="92"/>
      <c r="H45" s="97">
        <v>1836</v>
      </c>
      <c r="I45" s="94"/>
      <c r="J45" s="97">
        <v>848</v>
      </c>
    </row>
    <row r="46" spans="1:10" ht="18" customHeight="1" x14ac:dyDescent="0.2">
      <c r="A46" s="60" t="s">
        <v>130</v>
      </c>
      <c r="D46" s="50">
        <f>SUM(D31:D45)</f>
        <v>848563</v>
      </c>
      <c r="E46" s="86"/>
      <c r="F46" s="50">
        <f>SUM(F31:F45)</f>
        <v>1031273</v>
      </c>
      <c r="G46" s="13"/>
      <c r="H46" s="50">
        <f>SUM(H31:H45)</f>
        <v>-25111</v>
      </c>
      <c r="I46" s="50"/>
      <c r="J46" s="50">
        <f>SUM(J31:J45)</f>
        <v>-75434</v>
      </c>
    </row>
    <row r="47" spans="1:10" ht="18" customHeight="1" x14ac:dyDescent="0.45">
      <c r="A47" s="60" t="s">
        <v>73</v>
      </c>
      <c r="D47" s="93">
        <v>46801</v>
      </c>
      <c r="E47" s="94"/>
      <c r="F47" s="93">
        <v>33643</v>
      </c>
      <c r="G47" s="92"/>
      <c r="H47" s="93">
        <v>65533</v>
      </c>
      <c r="I47" s="94"/>
      <c r="J47" s="93">
        <v>189722</v>
      </c>
    </row>
    <row r="48" spans="1:10" ht="18" customHeight="1" x14ac:dyDescent="0.2">
      <c r="A48" s="60" t="s">
        <v>196</v>
      </c>
      <c r="D48" s="93">
        <v>9350</v>
      </c>
      <c r="E48" s="94"/>
      <c r="F48" s="93">
        <v>7411</v>
      </c>
      <c r="G48" s="95"/>
      <c r="H48" s="95">
        <v>0</v>
      </c>
      <c r="I48" s="95"/>
      <c r="J48" s="95">
        <v>0</v>
      </c>
    </row>
    <row r="49" spans="1:11" ht="18" customHeight="1" x14ac:dyDescent="0.45">
      <c r="A49" s="11" t="s">
        <v>74</v>
      </c>
      <c r="D49" s="95">
        <v>-490744</v>
      </c>
      <c r="E49" s="94"/>
      <c r="F49" s="95">
        <v>-123090</v>
      </c>
      <c r="G49" s="92"/>
      <c r="H49" s="95">
        <v>-178286</v>
      </c>
      <c r="I49" s="94"/>
      <c r="J49" s="95">
        <v>-83263</v>
      </c>
    </row>
    <row r="50" spans="1:11" ht="18" customHeight="1" x14ac:dyDescent="0.45">
      <c r="A50" s="11" t="s">
        <v>146</v>
      </c>
      <c r="D50" s="98">
        <v>-98597</v>
      </c>
      <c r="E50" s="94"/>
      <c r="F50" s="98">
        <v>-67645</v>
      </c>
      <c r="G50" s="92"/>
      <c r="H50" s="98">
        <v>-6615</v>
      </c>
      <c r="I50" s="94"/>
      <c r="J50" s="98">
        <v>-8252</v>
      </c>
    </row>
    <row r="51" spans="1:11" ht="18" customHeight="1" x14ac:dyDescent="0.2">
      <c r="A51" s="23" t="s">
        <v>200</v>
      </c>
      <c r="D51" s="54">
        <f>SUM(D46:D50)</f>
        <v>315373</v>
      </c>
      <c r="E51" s="86"/>
      <c r="F51" s="54">
        <f>SUM(F46:F50)</f>
        <v>881592</v>
      </c>
      <c r="G51" s="13"/>
      <c r="H51" s="54">
        <f>SUM(H46:H50)</f>
        <v>-144479</v>
      </c>
      <c r="I51" s="50"/>
      <c r="J51" s="54">
        <f>SUM(J46:J50)</f>
        <v>22773</v>
      </c>
    </row>
    <row r="52" spans="1:11" ht="18" customHeight="1" x14ac:dyDescent="0.2"/>
    <row r="53" spans="1:11" ht="18" customHeight="1" x14ac:dyDescent="0.2">
      <c r="A53" s="11" t="s">
        <v>240</v>
      </c>
    </row>
    <row r="54" spans="1:11" s="23" customFormat="1" ht="21" x14ac:dyDescent="0.2">
      <c r="B54" s="30"/>
      <c r="G54" s="31"/>
      <c r="H54" s="65"/>
      <c r="J54" s="12" t="s">
        <v>132</v>
      </c>
      <c r="K54" s="30"/>
    </row>
    <row r="55" spans="1:11" s="23" customFormat="1" ht="21" x14ac:dyDescent="0.2">
      <c r="A55" s="23" t="s">
        <v>0</v>
      </c>
      <c r="B55" s="30"/>
      <c r="G55" s="31"/>
      <c r="H55" s="65"/>
      <c r="J55" s="64"/>
      <c r="K55" s="30"/>
    </row>
    <row r="56" spans="1:11" s="23" customFormat="1" ht="21" x14ac:dyDescent="0.2">
      <c r="A56" s="23" t="s">
        <v>69</v>
      </c>
      <c r="B56" s="30"/>
      <c r="G56" s="31"/>
      <c r="H56" s="65"/>
      <c r="K56" s="30"/>
    </row>
    <row r="57" spans="1:11" s="23" customFormat="1" ht="21" x14ac:dyDescent="0.2">
      <c r="A57" s="23" t="str">
        <f>A4</f>
        <v>สำหรับงวดเก้าเดือนสิ้นสุดวันที่ 30 กันยายน 2567</v>
      </c>
      <c r="B57" s="30"/>
      <c r="G57" s="31"/>
      <c r="H57" s="65"/>
      <c r="K57" s="30"/>
    </row>
    <row r="58" spans="1:11" ht="21" x14ac:dyDescent="0.2">
      <c r="A58" s="44"/>
      <c r="B58" s="80"/>
      <c r="C58" s="44"/>
      <c r="D58" s="44"/>
      <c r="E58" s="44"/>
      <c r="F58" s="44"/>
      <c r="H58" s="53"/>
      <c r="I58" s="44"/>
      <c r="J58" s="12" t="s">
        <v>133</v>
      </c>
    </row>
    <row r="59" spans="1:11" s="23" customFormat="1" ht="21" x14ac:dyDescent="0.2">
      <c r="A59" s="45"/>
      <c r="B59" s="80"/>
      <c r="C59" s="45"/>
      <c r="D59" s="46"/>
      <c r="E59" s="47" t="s">
        <v>1</v>
      </c>
      <c r="F59" s="46"/>
      <c r="G59" s="31"/>
      <c r="H59" s="88"/>
      <c r="I59" s="47" t="s">
        <v>2</v>
      </c>
      <c r="J59" s="46"/>
      <c r="K59" s="30"/>
    </row>
    <row r="60" spans="1:11" ht="21" x14ac:dyDescent="0.2">
      <c r="B60" s="81"/>
      <c r="D60" s="82">
        <v>2567</v>
      </c>
      <c r="F60" s="82">
        <v>2566</v>
      </c>
      <c r="H60" s="82">
        <v>2567</v>
      </c>
      <c r="J60" s="82">
        <v>2566</v>
      </c>
    </row>
    <row r="61" spans="1:11" ht="21" x14ac:dyDescent="0.2">
      <c r="A61" s="23" t="s">
        <v>75</v>
      </c>
      <c r="D61" s="50"/>
      <c r="E61" s="50"/>
      <c r="F61" s="50"/>
      <c r="G61" s="35"/>
      <c r="H61" s="50"/>
      <c r="I61" s="50"/>
      <c r="J61" s="50"/>
    </row>
    <row r="62" spans="1:11" ht="21" x14ac:dyDescent="0.2">
      <c r="A62" s="11" t="s">
        <v>147</v>
      </c>
      <c r="D62" s="95">
        <v>0</v>
      </c>
      <c r="E62" s="94"/>
      <c r="F62" s="95">
        <v>0</v>
      </c>
      <c r="G62" s="95"/>
      <c r="H62" s="95">
        <v>676000</v>
      </c>
      <c r="I62" s="95"/>
      <c r="J62" s="95">
        <v>282000</v>
      </c>
    </row>
    <row r="63" spans="1:11" ht="21" x14ac:dyDescent="0.2">
      <c r="A63" s="11" t="s">
        <v>149</v>
      </c>
      <c r="D63" s="95">
        <v>0</v>
      </c>
      <c r="E63" s="94"/>
      <c r="F63" s="95">
        <v>0</v>
      </c>
      <c r="G63" s="95"/>
      <c r="H63" s="95">
        <v>-238000</v>
      </c>
      <c r="I63" s="95"/>
      <c r="J63" s="95">
        <v>-341000</v>
      </c>
    </row>
    <row r="64" spans="1:11" ht="21" x14ac:dyDescent="0.2">
      <c r="A64" s="89" t="s">
        <v>215</v>
      </c>
      <c r="D64" s="95">
        <v>0</v>
      </c>
      <c r="E64" s="94"/>
      <c r="F64" s="95">
        <v>0</v>
      </c>
      <c r="G64" s="95"/>
      <c r="H64" s="95">
        <v>254200</v>
      </c>
      <c r="I64" s="95"/>
      <c r="J64" s="95">
        <v>20659</v>
      </c>
    </row>
    <row r="65" spans="1:10" ht="21" x14ac:dyDescent="0.2">
      <c r="A65" s="89" t="s">
        <v>213</v>
      </c>
      <c r="D65" s="95">
        <v>8040</v>
      </c>
      <c r="E65" s="94"/>
      <c r="F65" s="95">
        <v>19065</v>
      </c>
      <c r="G65" s="95"/>
      <c r="H65" s="95">
        <v>8040</v>
      </c>
      <c r="I65" s="95"/>
      <c r="J65" s="95">
        <v>19065</v>
      </c>
    </row>
    <row r="66" spans="1:10" ht="21" x14ac:dyDescent="0.2">
      <c r="A66" s="89" t="s">
        <v>216</v>
      </c>
      <c r="D66" s="95">
        <v>0</v>
      </c>
      <c r="E66" s="94"/>
      <c r="F66" s="93">
        <v>-9854</v>
      </c>
      <c r="G66" s="99"/>
      <c r="H66" s="95">
        <v>0</v>
      </c>
      <c r="I66" s="95"/>
      <c r="J66" s="93">
        <v>-9854</v>
      </c>
    </row>
    <row r="67" spans="1:10" ht="21" x14ac:dyDescent="0.2">
      <c r="A67" s="11" t="s">
        <v>77</v>
      </c>
      <c r="D67" s="93">
        <v>581</v>
      </c>
      <c r="E67" s="94"/>
      <c r="F67" s="93">
        <v>28707</v>
      </c>
      <c r="G67" s="99"/>
      <c r="H67" s="93">
        <v>16</v>
      </c>
      <c r="I67" s="95"/>
      <c r="J67" s="93">
        <v>17</v>
      </c>
    </row>
    <row r="68" spans="1:10" ht="21" x14ac:dyDescent="0.2">
      <c r="A68" s="11" t="s">
        <v>76</v>
      </c>
      <c r="D68" s="93">
        <v>-487668</v>
      </c>
      <c r="E68" s="94"/>
      <c r="F68" s="93">
        <v>-266100</v>
      </c>
      <c r="G68" s="99"/>
      <c r="H68" s="93">
        <v>-4399</v>
      </c>
      <c r="I68" s="95"/>
      <c r="J68" s="93">
        <v>-7375</v>
      </c>
    </row>
    <row r="69" spans="1:10" ht="21" x14ac:dyDescent="0.2">
      <c r="A69" s="23" t="s">
        <v>249</v>
      </c>
      <c r="D69" s="55">
        <f>SUM(D62:D68)</f>
        <v>-479047</v>
      </c>
      <c r="E69" s="50"/>
      <c r="F69" s="55">
        <f>SUM(F62:F68)</f>
        <v>-228182</v>
      </c>
      <c r="G69" s="35"/>
      <c r="H69" s="55">
        <f>SUM(H62:H68)</f>
        <v>695857</v>
      </c>
      <c r="I69" s="50"/>
      <c r="J69" s="55">
        <f>SUM(J62:J68)</f>
        <v>-36488</v>
      </c>
    </row>
    <row r="70" spans="1:10" ht="21" x14ac:dyDescent="0.2">
      <c r="A70" s="23" t="s">
        <v>78</v>
      </c>
      <c r="D70" s="50"/>
      <c r="E70" s="50"/>
      <c r="F70" s="50"/>
      <c r="G70" s="35"/>
      <c r="H70" s="50"/>
      <c r="I70" s="50"/>
      <c r="J70" s="50"/>
    </row>
    <row r="71" spans="1:10" ht="21" x14ac:dyDescent="0.2">
      <c r="A71" s="11" t="s">
        <v>257</v>
      </c>
      <c r="D71" s="95">
        <v>130000</v>
      </c>
      <c r="E71" s="94"/>
      <c r="F71" s="95">
        <v>-570000</v>
      </c>
      <c r="G71" s="95"/>
      <c r="H71" s="95">
        <v>130000</v>
      </c>
      <c r="I71" s="95"/>
      <c r="J71" s="95">
        <v>-240000</v>
      </c>
    </row>
    <row r="72" spans="1:10" ht="21" x14ac:dyDescent="0.2">
      <c r="A72" s="11" t="s">
        <v>79</v>
      </c>
      <c r="D72" s="100">
        <v>0</v>
      </c>
      <c r="E72" s="94"/>
      <c r="F72" s="100">
        <v>0</v>
      </c>
      <c r="G72" s="95"/>
      <c r="H72" s="100">
        <v>1529000</v>
      </c>
      <c r="I72" s="95"/>
      <c r="J72" s="100">
        <v>1197000</v>
      </c>
    </row>
    <row r="73" spans="1:10" ht="21" x14ac:dyDescent="0.2">
      <c r="A73" s="11" t="s">
        <v>80</v>
      </c>
      <c r="D73" s="100">
        <v>0</v>
      </c>
      <c r="E73" s="94"/>
      <c r="F73" s="100">
        <v>0</v>
      </c>
      <c r="G73" s="95"/>
      <c r="H73" s="100">
        <v>-2284000</v>
      </c>
      <c r="I73" s="95"/>
      <c r="J73" s="100">
        <v>-950500</v>
      </c>
    </row>
    <row r="74" spans="1:10" ht="21" x14ac:dyDescent="0.2">
      <c r="A74" s="11" t="s">
        <v>81</v>
      </c>
      <c r="D74" s="96">
        <v>166502</v>
      </c>
      <c r="E74" s="94"/>
      <c r="F74" s="96">
        <v>62455</v>
      </c>
      <c r="G74" s="95"/>
      <c r="H74" s="96">
        <v>0</v>
      </c>
      <c r="I74" s="95"/>
      <c r="J74" s="96">
        <v>0</v>
      </c>
    </row>
    <row r="75" spans="1:10" ht="21" x14ac:dyDescent="0.2">
      <c r="A75" s="11" t="s">
        <v>82</v>
      </c>
      <c r="D75" s="96">
        <v>-423324</v>
      </c>
      <c r="E75" s="94"/>
      <c r="F75" s="96">
        <v>-297821</v>
      </c>
      <c r="G75" s="95"/>
      <c r="H75" s="96">
        <v>-57875</v>
      </c>
      <c r="I75" s="95"/>
      <c r="J75" s="96">
        <v>-1500</v>
      </c>
    </row>
    <row r="76" spans="1:10" ht="21" x14ac:dyDescent="0.2">
      <c r="A76" s="11" t="s">
        <v>197</v>
      </c>
      <c r="D76" s="96">
        <v>0</v>
      </c>
      <c r="E76" s="94"/>
      <c r="F76" s="96">
        <v>-6000</v>
      </c>
      <c r="G76" s="95"/>
      <c r="H76" s="96">
        <v>0</v>
      </c>
      <c r="I76" s="95"/>
      <c r="J76" s="96">
        <v>0</v>
      </c>
    </row>
    <row r="77" spans="1:10" ht="21" x14ac:dyDescent="0.2">
      <c r="A77" s="11" t="s">
        <v>198</v>
      </c>
      <c r="D77" s="96">
        <v>-29667</v>
      </c>
      <c r="E77" s="94"/>
      <c r="F77" s="96">
        <v>-35058</v>
      </c>
      <c r="G77" s="95"/>
      <c r="H77" s="96">
        <v>-5469</v>
      </c>
      <c r="I77" s="95"/>
      <c r="J77" s="96">
        <v>-4368</v>
      </c>
    </row>
    <row r="78" spans="1:10" ht="21" x14ac:dyDescent="0.2">
      <c r="A78" s="11" t="s">
        <v>233</v>
      </c>
      <c r="D78" s="139">
        <v>-225019</v>
      </c>
      <c r="E78" s="94"/>
      <c r="F78" s="97">
        <v>0</v>
      </c>
      <c r="G78" s="95"/>
      <c r="H78" s="139">
        <v>-225019</v>
      </c>
      <c r="I78" s="95"/>
      <c r="J78" s="97">
        <v>0</v>
      </c>
    </row>
    <row r="79" spans="1:10" ht="21" x14ac:dyDescent="0.2">
      <c r="A79" s="23" t="s">
        <v>136</v>
      </c>
      <c r="D79" s="54">
        <f>SUM(D71:D78)</f>
        <v>-381508</v>
      </c>
      <c r="E79" s="50"/>
      <c r="F79" s="54">
        <f>SUM(F71:F78)</f>
        <v>-846424</v>
      </c>
      <c r="G79" s="35"/>
      <c r="H79" s="54">
        <f>SUM(H71:H78)</f>
        <v>-913363</v>
      </c>
      <c r="I79" s="50"/>
      <c r="J79" s="54">
        <f>SUM(J71:J78)</f>
        <v>632</v>
      </c>
    </row>
    <row r="80" spans="1:10" ht="20.45" customHeight="1" x14ac:dyDescent="0.2">
      <c r="A80" s="11" t="s">
        <v>141</v>
      </c>
      <c r="D80" s="97">
        <v>2978</v>
      </c>
      <c r="E80" s="94"/>
      <c r="F80" s="97">
        <v>-3983</v>
      </c>
      <c r="G80" s="95"/>
      <c r="H80" s="97">
        <v>0</v>
      </c>
      <c r="I80" s="95"/>
      <c r="J80" s="97">
        <v>0</v>
      </c>
    </row>
    <row r="81" spans="1:10" ht="21" x14ac:dyDescent="0.2">
      <c r="A81" s="23" t="s">
        <v>245</v>
      </c>
      <c r="D81" s="50">
        <f>SUM(D51,D69,D79,D80)</f>
        <v>-542204</v>
      </c>
      <c r="E81" s="50"/>
      <c r="F81" s="50">
        <f>SUM(F51,F69,F79,F80)</f>
        <v>-196997</v>
      </c>
      <c r="G81" s="35"/>
      <c r="H81" s="50">
        <f>SUM(H51,H69,H79,H80)</f>
        <v>-361985</v>
      </c>
      <c r="I81" s="50"/>
      <c r="J81" s="50">
        <f>SUM(J51,J69,J79,J80)</f>
        <v>-13083</v>
      </c>
    </row>
    <row r="82" spans="1:10" ht="21" x14ac:dyDescent="0.2">
      <c r="A82" s="11" t="s">
        <v>137</v>
      </c>
      <c r="B82" s="90"/>
      <c r="D82" s="54">
        <v>1453363</v>
      </c>
      <c r="E82" s="50"/>
      <c r="F82" s="54">
        <v>1178455</v>
      </c>
      <c r="G82" s="35"/>
      <c r="H82" s="54">
        <v>419478</v>
      </c>
      <c r="I82" s="50"/>
      <c r="J82" s="54">
        <v>45351</v>
      </c>
    </row>
    <row r="83" spans="1:10" ht="21.75" thickBot="1" x14ac:dyDescent="0.25">
      <c r="A83" s="23" t="s">
        <v>194</v>
      </c>
      <c r="D83" s="68">
        <f>SUM(D81:D82)</f>
        <v>911159</v>
      </c>
      <c r="E83" s="50"/>
      <c r="F83" s="68">
        <f>SUM(F81:F82)</f>
        <v>981458</v>
      </c>
      <c r="G83" s="35"/>
      <c r="H83" s="68">
        <f>SUM(H81:H82)</f>
        <v>57493</v>
      </c>
      <c r="I83" s="50"/>
      <c r="J83" s="68">
        <f>SUM(J81:J82)</f>
        <v>32268</v>
      </c>
    </row>
    <row r="84" spans="1:10" ht="21.75" thickTop="1" x14ac:dyDescent="0.2">
      <c r="A84" s="23"/>
      <c r="D84" s="50">
        <f>SUM(D83-BS!D11)</f>
        <v>0</v>
      </c>
      <c r="E84" s="50"/>
      <c r="F84" s="50"/>
      <c r="G84" s="35"/>
      <c r="H84" s="50">
        <f>SUM(H83-BS!H11)</f>
        <v>0</v>
      </c>
      <c r="I84" s="50"/>
      <c r="J84" s="50"/>
    </row>
    <row r="85" spans="1:10" ht="21" x14ac:dyDescent="0.2">
      <c r="A85" s="23" t="s">
        <v>83</v>
      </c>
      <c r="D85" s="52"/>
      <c r="E85" s="50"/>
      <c r="F85" s="52"/>
      <c r="G85" s="84"/>
      <c r="H85" s="52"/>
      <c r="I85" s="52"/>
      <c r="J85" s="52"/>
    </row>
    <row r="86" spans="1:10" ht="21" x14ac:dyDescent="0.2">
      <c r="A86" s="11" t="s">
        <v>150</v>
      </c>
      <c r="D86" s="50"/>
      <c r="E86" s="50"/>
      <c r="F86" s="50"/>
      <c r="G86" s="35"/>
      <c r="H86" s="50"/>
      <c r="I86" s="50"/>
      <c r="J86" s="50"/>
    </row>
    <row r="87" spans="1:10" ht="21" x14ac:dyDescent="0.2">
      <c r="A87" s="11" t="s">
        <v>201</v>
      </c>
      <c r="D87" s="95">
        <v>-9717</v>
      </c>
      <c r="E87" s="95"/>
      <c r="F87" s="95">
        <v>-6097</v>
      </c>
      <c r="G87" s="99"/>
      <c r="H87" s="95">
        <v>0</v>
      </c>
      <c r="I87" s="99"/>
      <c r="J87" s="95">
        <v>0</v>
      </c>
    </row>
    <row r="88" spans="1:10" ht="21" x14ac:dyDescent="0.2">
      <c r="A88" s="11" t="s">
        <v>159</v>
      </c>
      <c r="D88" s="95">
        <v>23818</v>
      </c>
      <c r="E88" s="95"/>
      <c r="F88" s="95">
        <v>28935</v>
      </c>
      <c r="G88" s="99"/>
      <c r="H88" s="95">
        <v>0</v>
      </c>
      <c r="I88" s="99"/>
      <c r="J88" s="95">
        <v>0</v>
      </c>
    </row>
    <row r="89" spans="1:10" ht="21" x14ac:dyDescent="0.2">
      <c r="A89" s="11" t="s">
        <v>160</v>
      </c>
      <c r="D89" s="95">
        <v>5790</v>
      </c>
      <c r="E89" s="95"/>
      <c r="F89" s="95">
        <v>6405</v>
      </c>
      <c r="G89" s="99"/>
      <c r="H89" s="95">
        <v>0</v>
      </c>
      <c r="I89" s="99"/>
      <c r="J89" s="95">
        <v>0</v>
      </c>
    </row>
    <row r="90" spans="1:10" ht="21" x14ac:dyDescent="0.2">
      <c r="A90" s="11" t="s">
        <v>189</v>
      </c>
      <c r="D90" s="95">
        <v>8561</v>
      </c>
      <c r="E90" s="95"/>
      <c r="F90" s="95">
        <v>6997</v>
      </c>
      <c r="G90" s="99"/>
      <c r="H90" s="95">
        <v>7641</v>
      </c>
      <c r="I90" s="99"/>
      <c r="J90" s="95">
        <v>1029</v>
      </c>
    </row>
    <row r="91" spans="1:10" ht="21" x14ac:dyDescent="0.2">
      <c r="A91" s="11" t="s">
        <v>246</v>
      </c>
      <c r="D91" s="140">
        <v>3500</v>
      </c>
      <c r="E91" s="101"/>
      <c r="F91" s="95">
        <v>0</v>
      </c>
      <c r="G91" s="101"/>
      <c r="H91" s="95">
        <v>0</v>
      </c>
      <c r="I91" s="99"/>
      <c r="J91" s="95">
        <v>0</v>
      </c>
    </row>
    <row r="92" spans="1:10" ht="21" x14ac:dyDescent="0.2">
      <c r="A92" s="101" t="s">
        <v>247</v>
      </c>
      <c r="D92" s="140">
        <v>143765</v>
      </c>
      <c r="E92" s="101"/>
      <c r="F92" s="95">
        <v>0</v>
      </c>
      <c r="G92" s="101"/>
      <c r="H92" s="95">
        <v>0</v>
      </c>
      <c r="I92" s="99"/>
      <c r="J92" s="95">
        <v>0</v>
      </c>
    </row>
    <row r="93" spans="1:10" ht="21" x14ac:dyDescent="0.2">
      <c r="A93" s="101" t="s">
        <v>248</v>
      </c>
      <c r="D93" s="140">
        <v>9927</v>
      </c>
      <c r="E93" s="101"/>
      <c r="F93" s="95">
        <v>0</v>
      </c>
      <c r="G93" s="101"/>
      <c r="H93" s="95">
        <v>0</v>
      </c>
      <c r="I93" s="99"/>
      <c r="J93" s="95">
        <v>0</v>
      </c>
    </row>
    <row r="94" spans="1:10" ht="21" x14ac:dyDescent="0.2">
      <c r="A94" s="11" t="s">
        <v>217</v>
      </c>
      <c r="D94" s="95">
        <v>0</v>
      </c>
      <c r="E94" s="95"/>
      <c r="F94" s="95">
        <v>20000</v>
      </c>
      <c r="G94" s="99"/>
      <c r="H94" s="95">
        <v>0</v>
      </c>
      <c r="I94" s="99"/>
      <c r="J94" s="95">
        <v>0</v>
      </c>
    </row>
    <row r="95" spans="1:10" ht="21" x14ac:dyDescent="0.2">
      <c r="A95" s="11" t="s">
        <v>219</v>
      </c>
      <c r="D95" s="95">
        <v>0</v>
      </c>
      <c r="E95" s="95"/>
      <c r="F95" s="95">
        <v>58000</v>
      </c>
      <c r="G95" s="99"/>
      <c r="H95" s="95">
        <v>0</v>
      </c>
      <c r="I95" s="99"/>
      <c r="J95" s="95">
        <v>0</v>
      </c>
    </row>
    <row r="96" spans="1:10" ht="21" x14ac:dyDescent="0.2">
      <c r="I96" s="99"/>
    </row>
    <row r="97" spans="1:10" ht="21" x14ac:dyDescent="0.2">
      <c r="A97" s="11" t="s">
        <v>240</v>
      </c>
    </row>
    <row r="100" spans="1:10" ht="22.5" customHeight="1" x14ac:dyDescent="0.2">
      <c r="A100" s="91"/>
    </row>
    <row r="101" spans="1:10" ht="22.5" customHeight="1" x14ac:dyDescent="0.2">
      <c r="A101" s="91"/>
    </row>
    <row r="103" spans="1:10" ht="21" x14ac:dyDescent="0.2">
      <c r="A103" s="50"/>
      <c r="D103" s="49"/>
      <c r="E103" s="49"/>
      <c r="F103" s="49"/>
      <c r="G103" s="57"/>
      <c r="H103" s="49"/>
      <c r="I103" s="49"/>
      <c r="J103" s="49"/>
    </row>
    <row r="104" spans="1:10" ht="21" x14ac:dyDescent="0.2">
      <c r="A104" s="50"/>
      <c r="D104" s="49"/>
      <c r="E104" s="49"/>
      <c r="F104" s="49"/>
      <c r="G104" s="57"/>
      <c r="H104" s="49"/>
      <c r="I104" s="49"/>
      <c r="J104" s="49"/>
    </row>
    <row r="105" spans="1:10" ht="21" x14ac:dyDescent="0.2">
      <c r="A105" s="50"/>
      <c r="D105" s="49"/>
      <c r="E105" s="49"/>
      <c r="F105" s="49"/>
      <c r="G105" s="57"/>
      <c r="H105" s="49"/>
      <c r="I105" s="49"/>
      <c r="J105" s="49"/>
    </row>
    <row r="106" spans="1:10" ht="21" x14ac:dyDescent="0.2">
      <c r="D106" s="49"/>
      <c r="E106" s="49"/>
      <c r="F106" s="49"/>
      <c r="G106" s="57"/>
      <c r="H106" s="49"/>
      <c r="I106" s="49"/>
      <c r="J106" s="49"/>
    </row>
    <row r="107" spans="1:10" ht="21" x14ac:dyDescent="0.2">
      <c r="D107" s="49"/>
      <c r="E107" s="49"/>
      <c r="F107" s="49"/>
      <c r="G107" s="57"/>
      <c r="H107" s="49"/>
      <c r="I107" s="49"/>
      <c r="J107" s="49"/>
    </row>
    <row r="108" spans="1:10" ht="21" x14ac:dyDescent="0.2">
      <c r="D108" s="49"/>
      <c r="E108" s="49"/>
      <c r="F108" s="49"/>
      <c r="G108" s="57"/>
      <c r="H108" s="49"/>
      <c r="I108" s="49"/>
      <c r="J108" s="49"/>
    </row>
    <row r="109" spans="1:10" ht="21" x14ac:dyDescent="0.2">
      <c r="D109" s="49"/>
      <c r="E109" s="49"/>
      <c r="F109" s="49"/>
      <c r="G109" s="57"/>
      <c r="H109" s="49"/>
      <c r="I109" s="49"/>
      <c r="J109" s="49"/>
    </row>
    <row r="110" spans="1:10" ht="21" x14ac:dyDescent="0.2">
      <c r="D110" s="49"/>
      <c r="E110" s="49"/>
      <c r="F110" s="49"/>
      <c r="G110" s="57"/>
      <c r="H110" s="49"/>
      <c r="I110" s="49"/>
      <c r="J110" s="49"/>
    </row>
    <row r="111" spans="1:10" ht="21" x14ac:dyDescent="0.2">
      <c r="D111" s="49"/>
      <c r="E111" s="49"/>
      <c r="F111" s="49"/>
      <c r="G111" s="57"/>
      <c r="H111" s="49"/>
      <c r="I111" s="49"/>
      <c r="J111" s="49"/>
    </row>
    <row r="112" spans="1:10" ht="21" x14ac:dyDescent="0.2">
      <c r="D112" s="49"/>
      <c r="E112" s="49"/>
      <c r="F112" s="49"/>
      <c r="G112" s="57"/>
      <c r="H112" s="49"/>
      <c r="I112" s="49"/>
      <c r="J112" s="49"/>
    </row>
    <row r="113" spans="4:10" ht="21" x14ac:dyDescent="0.2">
      <c r="D113" s="49"/>
      <c r="E113" s="49"/>
      <c r="F113" s="49"/>
      <c r="G113" s="57"/>
      <c r="H113" s="49"/>
      <c r="I113" s="49"/>
      <c r="J113" s="49"/>
    </row>
    <row r="114" spans="4:10" ht="21" x14ac:dyDescent="0.2">
      <c r="D114" s="49"/>
      <c r="E114" s="49"/>
      <c r="F114" s="49"/>
      <c r="G114" s="57"/>
      <c r="H114" s="49"/>
      <c r="I114" s="49"/>
      <c r="J114" s="49"/>
    </row>
    <row r="115" spans="4:10" ht="21" x14ac:dyDescent="0.2">
      <c r="D115" s="49"/>
      <c r="E115" s="49"/>
      <c r="F115" s="49"/>
      <c r="G115" s="57"/>
      <c r="H115" s="49"/>
      <c r="I115" s="49"/>
      <c r="J115" s="49"/>
    </row>
    <row r="116" spans="4:10" ht="21" x14ac:dyDescent="0.2">
      <c r="D116" s="49"/>
      <c r="E116" s="49"/>
      <c r="F116" s="49"/>
      <c r="G116" s="57"/>
      <c r="H116" s="49"/>
      <c r="I116" s="49"/>
      <c r="J116" s="49"/>
    </row>
    <row r="117" spans="4:10" ht="21" x14ac:dyDescent="0.2">
      <c r="D117" s="49"/>
      <c r="E117" s="49"/>
      <c r="F117" s="49"/>
      <c r="G117" s="57"/>
      <c r="H117" s="49"/>
      <c r="I117" s="49"/>
      <c r="J117" s="49"/>
    </row>
    <row r="118" spans="4:10" ht="21" x14ac:dyDescent="0.2">
      <c r="D118" s="49"/>
      <c r="E118" s="49"/>
      <c r="F118" s="49"/>
      <c r="G118" s="57"/>
      <c r="H118" s="49"/>
      <c r="I118" s="49"/>
      <c r="J118" s="49"/>
    </row>
    <row r="119" spans="4:10" ht="21" x14ac:dyDescent="0.2">
      <c r="D119" s="49"/>
      <c r="E119" s="49"/>
      <c r="F119" s="49"/>
      <c r="G119" s="57"/>
      <c r="H119" s="49"/>
      <c r="I119" s="49"/>
      <c r="J119" s="49"/>
    </row>
    <row r="120" spans="4:10" ht="21" x14ac:dyDescent="0.2">
      <c r="D120" s="49"/>
      <c r="E120" s="49"/>
      <c r="F120" s="49"/>
      <c r="G120" s="57"/>
      <c r="H120" s="49"/>
      <c r="I120" s="49"/>
      <c r="J120" s="49"/>
    </row>
    <row r="121" spans="4:10" ht="21" x14ac:dyDescent="0.2">
      <c r="D121" s="49"/>
      <c r="E121" s="49"/>
      <c r="F121" s="49"/>
      <c r="G121" s="57"/>
      <c r="H121" s="49"/>
      <c r="I121" s="49"/>
      <c r="J121" s="49"/>
    </row>
    <row r="122" spans="4:10" ht="21" x14ac:dyDescent="0.2">
      <c r="D122" s="49"/>
      <c r="E122" s="49"/>
      <c r="F122" s="49"/>
      <c r="G122" s="57"/>
      <c r="H122" s="49"/>
      <c r="I122" s="49"/>
      <c r="J122" s="49"/>
    </row>
    <row r="123" spans="4:10" ht="21" x14ac:dyDescent="0.2">
      <c r="D123" s="49"/>
      <c r="E123" s="49"/>
      <c r="F123" s="49"/>
      <c r="G123" s="57"/>
      <c r="H123" s="49"/>
      <c r="I123" s="49"/>
      <c r="J123" s="49"/>
    </row>
    <row r="124" spans="4:10" ht="21" x14ac:dyDescent="0.2">
      <c r="D124" s="49"/>
      <c r="E124" s="49"/>
      <c r="F124" s="49"/>
      <c r="G124" s="57"/>
      <c r="H124" s="49"/>
      <c r="I124" s="49"/>
      <c r="J124" s="49"/>
    </row>
    <row r="125" spans="4:10" ht="21" x14ac:dyDescent="0.2">
      <c r="D125" s="49"/>
      <c r="E125" s="49"/>
      <c r="F125" s="49"/>
      <c r="G125" s="57"/>
      <c r="H125" s="49"/>
      <c r="I125" s="49"/>
      <c r="J125" s="49"/>
    </row>
    <row r="126" spans="4:10" ht="21" x14ac:dyDescent="0.2">
      <c r="D126" s="49"/>
      <c r="E126" s="49"/>
      <c r="F126" s="49"/>
      <c r="G126" s="57"/>
      <c r="H126" s="49"/>
      <c r="I126" s="49"/>
      <c r="J126" s="49"/>
    </row>
    <row r="127" spans="4:10" ht="21" x14ac:dyDescent="0.2">
      <c r="D127" s="49"/>
      <c r="E127" s="49"/>
      <c r="F127" s="49"/>
      <c r="G127" s="57"/>
      <c r="H127" s="49"/>
      <c r="I127" s="49"/>
      <c r="J127" s="49"/>
    </row>
    <row r="128" spans="4:10" ht="21" x14ac:dyDescent="0.2">
      <c r="D128" s="49"/>
      <c r="E128" s="49"/>
      <c r="F128" s="49"/>
      <c r="G128" s="57"/>
      <c r="H128" s="49"/>
      <c r="I128" s="49"/>
      <c r="J128" s="49"/>
    </row>
    <row r="129" spans="4:10" ht="21" x14ac:dyDescent="0.2">
      <c r="D129" s="49"/>
      <c r="E129" s="49"/>
      <c r="F129" s="49"/>
      <c r="G129" s="57"/>
      <c r="H129" s="49"/>
      <c r="I129" s="49"/>
      <c r="J129" s="49"/>
    </row>
    <row r="130" spans="4:10" ht="21" x14ac:dyDescent="0.2">
      <c r="D130" s="49"/>
      <c r="E130" s="49"/>
      <c r="F130" s="49"/>
      <c r="G130" s="57"/>
      <c r="H130" s="49"/>
      <c r="I130" s="49"/>
      <c r="J130" s="49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5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7" ma:contentTypeDescription="Create a new document." ma:contentTypeScope="" ma:versionID="44826b97ee52de3e2fc3e8414ffbce2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a6ce6996a81a47c2c2c986280da7408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71863E-A59E-48A6-831D-CFC07DDE99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78A809-DCD7-432A-808C-0C0F82F3BA96}">
  <ds:schemaRefs>
    <ds:schemaRef ds:uri="http://schemas.microsoft.com/office/2006/metadata/properties"/>
    <ds:schemaRef ds:uri="http://schemas.microsoft.com/office/infopath/2007/PartnerControls"/>
    <ds:schemaRef ds:uri="0025b2a6-f8d9-4a47-85ad-10799d383e76"/>
    <ds:schemaRef ds:uri="50c908b1-f277-4340-90a9-4611d0b0f078"/>
  </ds:schemaRefs>
</ds:datastoreItem>
</file>

<file path=customXml/itemProps3.xml><?xml version="1.0" encoding="utf-8"?>
<ds:datastoreItem xmlns:ds="http://schemas.openxmlformats.org/officeDocument/2006/customXml" ds:itemID="{D28052E2-A5D4-4111-AFB4-A046417D78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Aranya Ruenyan</cp:lastModifiedBy>
  <cp:lastPrinted>2024-11-01T09:05:38Z</cp:lastPrinted>
  <dcterms:created xsi:type="dcterms:W3CDTF">2011-09-21T03:52:48Z</dcterms:created>
  <dcterms:modified xsi:type="dcterms:W3CDTF">2024-11-01T10:26:22Z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