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4\Q2'24\"/>
    </mc:Choice>
  </mc:AlternateContent>
  <xr:revisionPtr revIDLastSave="0" documentId="13_ncr:1_{530414A1-A840-48E8-9EFD-8295A19BA19F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BS" sheetId="14" r:id="rId1"/>
    <sheet name="PL&amp;OCI" sheetId="1" r:id="rId2"/>
    <sheet name="ce-conso" sheetId="15" r:id="rId3"/>
    <sheet name="ce-company" sheetId="16" r:id="rId4"/>
    <sheet name="Cash Flow" sheetId="9" r:id="rId5"/>
  </sheets>
  <externalReferences>
    <externalReference r:id="rId6"/>
  </externalReferences>
  <definedNames>
    <definedName name="_xlnm.Print_Area" localSheetId="0">BS!$A$1:$K$99</definedName>
    <definedName name="_xlnm.Print_Area" localSheetId="4">'Cash Flow'!$A$1:$K$98</definedName>
    <definedName name="_xlnm.Print_Area" localSheetId="2">'ce-conso'!$A$1:$AE$33</definedName>
    <definedName name="_xlnm.Print_Area" localSheetId="1">'PL&amp;OCI'!$A$1:$K$142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0" i="16" l="1"/>
  <c r="O20" i="16"/>
  <c r="M20" i="16"/>
  <c r="K20" i="16"/>
  <c r="I20" i="16"/>
  <c r="G20" i="16"/>
  <c r="E20" i="16"/>
  <c r="O19" i="16"/>
  <c r="Q19" i="16" s="1"/>
  <c r="M14" i="16"/>
  <c r="I14" i="16"/>
  <c r="G14" i="16"/>
  <c r="E14" i="16"/>
  <c r="Q13" i="16"/>
  <c r="O13" i="16"/>
  <c r="Y15" i="15" l="1"/>
  <c r="J117" i="1" l="1"/>
  <c r="H117" i="1"/>
  <c r="J98" i="1"/>
  <c r="H98" i="1"/>
  <c r="J96" i="1"/>
  <c r="H96" i="1"/>
  <c r="J92" i="1"/>
  <c r="H92" i="1"/>
  <c r="J91" i="1"/>
  <c r="H91" i="1"/>
  <c r="F91" i="1"/>
  <c r="F92" i="1" s="1"/>
  <c r="F96" i="1" s="1"/>
  <c r="F98" i="1" s="1"/>
  <c r="F117" i="1" s="1"/>
  <c r="J84" i="1"/>
  <c r="H84" i="1"/>
  <c r="F84" i="1"/>
  <c r="J62" i="1"/>
  <c r="H62" i="1"/>
  <c r="F62" i="1"/>
  <c r="J46" i="1"/>
  <c r="J20" i="1"/>
  <c r="H20" i="1"/>
  <c r="F20" i="1"/>
  <c r="J13" i="1"/>
  <c r="H13" i="1"/>
  <c r="F13" i="1"/>
  <c r="M22" i="16"/>
  <c r="K22" i="16"/>
  <c r="K24" i="16" s="1"/>
  <c r="I22" i="16"/>
  <c r="I24" i="16" s="1"/>
  <c r="G22" i="16"/>
  <c r="AC26" i="15"/>
  <c r="AC30" i="15" s="1"/>
  <c r="AC32" i="15" s="1"/>
  <c r="W26" i="15"/>
  <c r="W30" i="15" s="1"/>
  <c r="U26" i="15"/>
  <c r="U30" i="15" s="1"/>
  <c r="S26" i="15"/>
  <c r="S30" i="15" s="1"/>
  <c r="Q26" i="15"/>
  <c r="Q30" i="15" s="1"/>
  <c r="O26" i="15"/>
  <c r="O30" i="15" s="1"/>
  <c r="M26" i="15"/>
  <c r="M30" i="15" s="1"/>
  <c r="K26" i="15"/>
  <c r="K30" i="15" s="1"/>
  <c r="K32" i="15" s="1"/>
  <c r="I26" i="15"/>
  <c r="I30" i="15" s="1"/>
  <c r="I32" i="15" s="1"/>
  <c r="G26" i="15"/>
  <c r="G30" i="15" s="1"/>
  <c r="Y29" i="15"/>
  <c r="AA29" i="15" s="1"/>
  <c r="AE29" i="15" s="1"/>
  <c r="Y28" i="15"/>
  <c r="AA28" i="15" s="1"/>
  <c r="AE28" i="15" s="1"/>
  <c r="Y25" i="15"/>
  <c r="AA25" i="15" s="1"/>
  <c r="AE25" i="15" s="1"/>
  <c r="Y24" i="15"/>
  <c r="AA24" i="15" s="1"/>
  <c r="Y17" i="15"/>
  <c r="AA17" i="15" s="1"/>
  <c r="W18" i="15"/>
  <c r="U18" i="15"/>
  <c r="S18" i="15"/>
  <c r="S21" i="15" s="1"/>
  <c r="Q18" i="15"/>
  <c r="M18" i="15"/>
  <c r="M21" i="15" s="1"/>
  <c r="K18" i="15"/>
  <c r="K21" i="15" s="1"/>
  <c r="I18" i="15"/>
  <c r="G18" i="15"/>
  <c r="J92" i="14"/>
  <c r="H92" i="14"/>
  <c r="F92" i="14"/>
  <c r="J91" i="14"/>
  <c r="H91" i="14"/>
  <c r="F91" i="14"/>
  <c r="J89" i="14"/>
  <c r="H89" i="14"/>
  <c r="D89" i="14"/>
  <c r="D91" i="14" s="1"/>
  <c r="J64" i="14"/>
  <c r="H64" i="14"/>
  <c r="F64" i="14"/>
  <c r="J63" i="14"/>
  <c r="H63" i="14"/>
  <c r="F63" i="14"/>
  <c r="J53" i="14"/>
  <c r="H53" i="14"/>
  <c r="F53" i="14"/>
  <c r="J32" i="14"/>
  <c r="H32" i="14"/>
  <c r="F32" i="14"/>
  <c r="J31" i="14"/>
  <c r="H31" i="14"/>
  <c r="F31" i="14"/>
  <c r="E23" i="16"/>
  <c r="K23" i="16"/>
  <c r="I23" i="16"/>
  <c r="G23" i="16"/>
  <c r="O21" i="16"/>
  <c r="Q21" i="16" s="1"/>
  <c r="E22" i="16"/>
  <c r="E24" i="16" s="1"/>
  <c r="O18" i="16"/>
  <c r="Q18" i="16" s="1"/>
  <c r="O17" i="16"/>
  <c r="E15" i="16"/>
  <c r="M15" i="16"/>
  <c r="I15" i="16"/>
  <c r="G15" i="16"/>
  <c r="O12" i="16"/>
  <c r="O14" i="16" s="1"/>
  <c r="K12" i="16"/>
  <c r="O11" i="16"/>
  <c r="A4" i="16"/>
  <c r="A4" i="9" s="1"/>
  <c r="AC31" i="15"/>
  <c r="Y31" i="15"/>
  <c r="O31" i="15"/>
  <c r="M31" i="15"/>
  <c r="K31" i="15"/>
  <c r="I31" i="15"/>
  <c r="G31" i="15"/>
  <c r="E31" i="15"/>
  <c r="E26" i="15"/>
  <c r="E30" i="15" s="1"/>
  <c r="E32" i="15" s="1"/>
  <c r="Y23" i="15"/>
  <c r="AA23" i="15" s="1"/>
  <c r="AE23" i="15" s="1"/>
  <c r="W21" i="15"/>
  <c r="U21" i="15"/>
  <c r="I21" i="15"/>
  <c r="Y20" i="15"/>
  <c r="AA20" i="15" s="1"/>
  <c r="AE20" i="15" s="1"/>
  <c r="Q21" i="15"/>
  <c r="G21" i="15"/>
  <c r="E18" i="15"/>
  <c r="E21" i="15" s="1"/>
  <c r="AC16" i="15"/>
  <c r="AC18" i="15" s="1"/>
  <c r="AC21" i="15" s="1"/>
  <c r="Y16" i="15"/>
  <c r="O16" i="15"/>
  <c r="F89" i="14"/>
  <c r="H72" i="14"/>
  <c r="D72" i="14"/>
  <c r="A69" i="14"/>
  <c r="D63" i="14"/>
  <c r="D53" i="14"/>
  <c r="D64" i="14" s="1"/>
  <c r="H40" i="14"/>
  <c r="D40" i="14"/>
  <c r="A37" i="14"/>
  <c r="D31" i="14"/>
  <c r="D32" i="14" s="1"/>
  <c r="J18" i="14"/>
  <c r="H18" i="14"/>
  <c r="F18" i="14"/>
  <c r="D18" i="14"/>
  <c r="Q12" i="16" l="1"/>
  <c r="Q14" i="16" s="1"/>
  <c r="K14" i="16"/>
  <c r="O22" i="16"/>
  <c r="O24" i="16" s="1"/>
  <c r="O15" i="16"/>
  <c r="K15" i="16"/>
  <c r="O23" i="16"/>
  <c r="AE15" i="15"/>
  <c r="AA16" i="15"/>
  <c r="AE16" i="15" s="1"/>
  <c r="AA26" i="15"/>
  <c r="AE24" i="15"/>
  <c r="AE26" i="15" s="1"/>
  <c r="AE30" i="15" s="1"/>
  <c r="AA30" i="15"/>
  <c r="Y26" i="15"/>
  <c r="Y30" i="15"/>
  <c r="Y32" i="15" s="1"/>
  <c r="O18" i="15"/>
  <c r="O21" i="15" s="1"/>
  <c r="J21" i="1"/>
  <c r="J25" i="1" s="1"/>
  <c r="J27" i="1" s="1"/>
  <c r="H21" i="1"/>
  <c r="H25" i="1" s="1"/>
  <c r="H27" i="1" s="1"/>
  <c r="H46" i="1" s="1"/>
  <c r="F21" i="1"/>
  <c r="F25" i="1" s="1"/>
  <c r="F27" i="1" s="1"/>
  <c r="F46" i="1" s="1"/>
  <c r="G24" i="16"/>
  <c r="O32" i="15"/>
  <c r="M32" i="15"/>
  <c r="G32" i="15"/>
  <c r="AE17" i="15"/>
  <c r="AA18" i="15"/>
  <c r="AA21" i="15" s="1"/>
  <c r="Y18" i="15"/>
  <c r="Y21" i="15"/>
  <c r="D92" i="14"/>
  <c r="D93" i="14" s="1"/>
  <c r="J93" i="14"/>
  <c r="H93" i="14"/>
  <c r="F93" i="14"/>
  <c r="AA32" i="15"/>
  <c r="AA31" i="15"/>
  <c r="Q17" i="16"/>
  <c r="Q22" i="16" s="1"/>
  <c r="Q11" i="16"/>
  <c r="Q15" i="16" s="1"/>
  <c r="AE18" i="15" l="1"/>
  <c r="AE21" i="15"/>
  <c r="Q24" i="16"/>
  <c r="Q23" i="16"/>
  <c r="AE32" i="15"/>
  <c r="AE31" i="15"/>
  <c r="H69" i="9" l="1"/>
  <c r="F69" i="9"/>
  <c r="D79" i="9"/>
  <c r="A113" i="1" l="1"/>
  <c r="J61" i="1" l="1"/>
  <c r="H61" i="1"/>
  <c r="F61" i="1"/>
  <c r="D61" i="1"/>
  <c r="J54" i="1"/>
  <c r="H54" i="1"/>
  <c r="F54" i="1"/>
  <c r="D54" i="1"/>
  <c r="D62" i="1" s="1"/>
  <c r="A42" i="1"/>
  <c r="D20" i="1"/>
  <c r="J30" i="1"/>
  <c r="F30" i="1"/>
  <c r="D13" i="1"/>
  <c r="D91" i="1"/>
  <c r="F32" i="1" l="1"/>
  <c r="D21" i="1"/>
  <c r="D25" i="1" s="1"/>
  <c r="D27" i="1" s="1"/>
  <c r="J64" i="1"/>
  <c r="J67" i="1" s="1"/>
  <c r="J35" i="1"/>
  <c r="F35" i="1"/>
  <c r="F64" i="1"/>
  <c r="F67" i="1" s="1"/>
  <c r="F69" i="1" s="1"/>
  <c r="A57" i="9"/>
  <c r="D46" i="1" l="1"/>
  <c r="D30" i="1"/>
  <c r="D32" i="1" s="1"/>
  <c r="H30" i="1"/>
  <c r="H64" i="1" s="1"/>
  <c r="H67" i="1" s="1"/>
  <c r="H35" i="1" l="1"/>
  <c r="D69" i="9"/>
  <c r="J69" i="9"/>
  <c r="F79" i="9"/>
  <c r="H79" i="9"/>
  <c r="D84" i="1"/>
  <c r="D92" i="1" s="1"/>
  <c r="D96" i="1" s="1"/>
  <c r="D98" i="1" s="1"/>
  <c r="D117" i="1" l="1"/>
  <c r="D101" i="1"/>
  <c r="D103" i="1" s="1"/>
  <c r="D9" i="9"/>
  <c r="D31" i="9" s="1"/>
  <c r="F9" i="9"/>
  <c r="F31" i="9" s="1"/>
  <c r="F46" i="9" s="1"/>
  <c r="F51" i="9" s="1"/>
  <c r="H9" i="9"/>
  <c r="H31" i="9" l="1"/>
  <c r="H46" i="9" s="1"/>
  <c r="H51" i="9" s="1"/>
  <c r="H81" i="9" s="1"/>
  <c r="H83" i="9" s="1"/>
  <c r="H84" i="9" s="1"/>
  <c r="F81" i="9"/>
  <c r="F83" i="9" s="1"/>
  <c r="D46" i="9"/>
  <c r="D51" i="9" s="1"/>
  <c r="J79" i="9"/>
  <c r="J132" i="1"/>
  <c r="J125" i="1"/>
  <c r="F132" i="1"/>
  <c r="F125" i="1"/>
  <c r="F101" i="1"/>
  <c r="F133" i="1" l="1"/>
  <c r="J9" i="9"/>
  <c r="J31" i="9" s="1"/>
  <c r="J46" i="9" s="1"/>
  <c r="J51" i="9" s="1"/>
  <c r="J133" i="1"/>
  <c r="F106" i="1"/>
  <c r="F103" i="1"/>
  <c r="F135" i="1" l="1"/>
  <c r="F138" i="1" s="1"/>
  <c r="F140" i="1" s="1"/>
  <c r="J101" i="1"/>
  <c r="J81" i="9" l="1"/>
  <c r="J83" i="9" s="1"/>
  <c r="J106" i="1"/>
  <c r="J135" i="1"/>
  <c r="J138" i="1" s="1"/>
  <c r="H132" i="1" l="1"/>
  <c r="D132" i="1"/>
  <c r="H125" i="1" l="1"/>
  <c r="D125" i="1"/>
  <c r="H133" i="1" l="1"/>
  <c r="D133" i="1"/>
  <c r="H101" i="1" l="1"/>
  <c r="H106" i="1" l="1"/>
  <c r="H135" i="1"/>
  <c r="H138" i="1" s="1"/>
  <c r="D81" i="9" l="1"/>
  <c r="D83" i="9" s="1"/>
  <c r="D84" i="9" s="1"/>
  <c r="D135" i="1" l="1"/>
  <c r="D138" i="1" s="1"/>
  <c r="D140" i="1" s="1"/>
  <c r="D106" i="1"/>
  <c r="D64" i="1" l="1"/>
  <c r="D67" i="1" s="1"/>
  <c r="D69" i="1" s="1"/>
  <c r="D35" i="1"/>
</calcChain>
</file>

<file path=xl/sharedStrings.xml><?xml version="1.0" encoding="utf-8"?>
<sst xmlns="http://schemas.openxmlformats.org/spreadsheetml/2006/main" count="433" uniqueCount="260">
  <si>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</si>
  <si>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</si>
  <si>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</si>
  <si>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</si>
  <si>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</si>
  <si>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</si>
  <si>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</si>
  <si>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</si>
  <si>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</si>
  <si>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</si>
  <si>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</si>
  <si>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</si>
  <si>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</si>
  <si>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</si>
  <si>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</si>
  <si>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</si>
  <si>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</si>
  <si>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</si>
  <si>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</si>
  <si>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</si>
  <si>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</si>
  <si>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</si>
  <si>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</si>
  <si>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</si>
  <si>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</si>
  <si>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</si>
  <si>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</si>
  <si>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</si>
  <si>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</si>
  <si>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</si>
  <si>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</si>
  <si>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</si>
  <si>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</si>
  <si>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</si>
  <si>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</si>
  <si>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</si>
  <si>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</si>
  <si>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</si>
  <si>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</si>
  <si>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</si>
  <si>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</si>
  <si>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</si>
  <si>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</si>
  <si>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</si>
  <si>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</si>
  <si>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</si>
  <si>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</si>
  <si>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</si>
  <si>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</si>
  <si>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</si>
  <si>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</si>
  <si>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</si>
  <si>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</si>
  <si>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</si>
  <si>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</si>
  <si>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</si>
  <si>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</si>
  <si>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</si>
  <si>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</si>
  <si>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</si>
  <si>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</si>
  <si>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</si>
  <si>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</si>
  <si>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</si>
  <si>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</si>
  <si>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</si>
  <si>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</si>
  <si>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</si>
  <si>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</si>
  <si>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</si>
  <si>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</si>
  <si>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</si>
  <si>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</si>
  <si>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</si>
  <si>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</si>
  <si>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</si>
  <si>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</si>
  <si>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</si>
  <si>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</si>
  <si>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</si>
  <si>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</si>
  <si>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</si>
  <si>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</si>
  <si>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</si>
  <si>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</si>
  <si>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</si>
  <si>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</si>
  <si>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</si>
  <si>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</si>
  <si>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</si>
  <si>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</si>
  <si>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</si>
  <si>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</si>
  <si>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</si>
  <si>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</si>
  <si>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</si>
  <si>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</si>
  <si>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</si>
  <si>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</si>
  <si>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</si>
  <si>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</si>
  <si>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</si>
  <si>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</si>
  <si>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</si>
  <si>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</si>
  <si>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</si>
  <si>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</si>
  <si>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</si>
  <si>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</si>
  <si>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</si>
  <si>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</si>
  <si>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</si>
  <si>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</si>
  <si>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</si>
  <si>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</si>
  <si>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</si>
  <si>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</si>
  <si>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</si>
  <si>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</si>
  <si>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</si>
  <si>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</si>
  <si>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</si>
  <si>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</si>
  <si>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</si>
  <si>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</si>
  <si>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</si>
  <si>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</si>
  <si>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</si>
  <si>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</si>
  <si>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</si>
  <si>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</si>
  <si>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</si>
  <si>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</si>
  <si>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</si>
  <si>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</si>
  <si>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</si>
  <si>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</si>
  <si>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</si>
  <si>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</si>
  <si>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</si>
  <si>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</si>
  <si>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</si>
  <si>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</si>
  <si>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</si>
  <si>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</si>
  <si>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</si>
  <si>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</si>
  <si>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</si>
  <si>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</si>
  <si>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</si>
  <si>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</si>
  <si>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</si>
  <si>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</si>
  <si>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</si>
  <si>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</si>
  <si>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</si>
  <si>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(ยังไม่ได้ตรวจสอบ</t>
  </si>
  <si>
    <t>แต่สอบทานแล้ว)</t>
  </si>
  <si>
    <t>(ตรวจสอบแล้ว)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</si>
  <si>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</si>
  <si>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</si>
  <si>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</si>
  <si>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</si>
  <si>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</si>
  <si>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 xml:space="preserve">   ส่วนแบ่งกำไรจากเงินลงทุนในบริษัทร่วม</t>
  </si>
  <si>
    <t>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</si>
  <si>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</si>
  <si>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</si>
  <si>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</si>
  <si>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</si>
  <si>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</si>
  <si>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</si>
  <si>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</si>
  <si>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 xml:space="preserve">   จ่ายผลประโยชน์ระยะยาวของพนักงาน</t>
  </si>
  <si>
    <t>ผ่านกำไรขาดทุน</t>
  </si>
  <si>
    <t>เบ็ดเสร็จอื่น</t>
  </si>
  <si>
    <t xml:space="preserve">   - สุทธิจากภาษีเงินได้</t>
  </si>
  <si>
    <t>สินทรัพย์ทางการเงินหมุนเวียนอื่น</t>
  </si>
  <si>
    <t>รายได้ทางการเงิน</t>
  </si>
  <si>
    <t>กำไร (ขาดทุน) ส่วนที่เป็นของผู้ถือหุ้นของบริษัทฯ</t>
  </si>
  <si>
    <t>การแบ่งปันกำไร (ขาดทุน)</t>
  </si>
  <si>
    <t>กำไร (ขาดทุน) สำหรับงวด</t>
  </si>
  <si>
    <t>กำไร (ขาดทุน) ก่อนค่าใช้จ่ายภาษีเงินได้</t>
  </si>
  <si>
    <t>กำไร (ขาดทุน) จากกิจกรรมดำเนินงาน</t>
  </si>
  <si>
    <t>รายการปรับกระทบยอดกำไร (ขาดทุน) ก่อนค่าใช้จ่ายภาษีเงินได้เป็น</t>
  </si>
  <si>
    <t xml:space="preserve">   รายได้ทางการเงิน</t>
  </si>
  <si>
    <t xml:space="preserve">   ต้นทุนทางการเงิน</t>
  </si>
  <si>
    <t>ขาดทุนสำหรับงวด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</si>
  <si>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</si>
  <si>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</si>
  <si>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กำไรต่อหุ้น</t>
  </si>
  <si>
    <t>จากบริษัทร่วม</t>
  </si>
  <si>
    <t>หนี้สินตามสัญญาเช่าที่ถึงกำหนดชำระภายในหนึ่งปี</t>
  </si>
  <si>
    <t xml:space="preserve">เงินสดและรายการเทียบเท่าเงินสด ณ วันสิ้นงวด </t>
  </si>
  <si>
    <t xml:space="preserve">   กำไรรอการรับรู้จากสินทรัพย์สิทธิการใช้</t>
  </si>
  <si>
    <t>ชำระคืนเงินกู้ยืมระยะยาวจากกิจการที่เกี่ยวข้องกัน</t>
  </si>
  <si>
    <t>จ่ายชำระหนี้สินตามสัญญาเช่า</t>
  </si>
  <si>
    <t xml:space="preserve">   การปรับลดสินค้าคงเหลือให้เป็นมูลค่าสุทธิที่จะได้รับ</t>
  </si>
  <si>
    <t>เงินสดสุทธิจาก (ใช้ไปใน) กิจกรรมดำเนินงาน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</si>
  <si>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</si>
  <si>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</si>
  <si>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>การวัดมูลค่าเงิน</t>
  </si>
  <si>
    <t>ลงทุนในตราสารทุน</t>
  </si>
  <si>
    <t>ต้นทุนทางการเงิน</t>
  </si>
  <si>
    <t>ยอดคงเหลือ ณ วันที่ 1 มกราคม 2566</t>
  </si>
  <si>
    <t>ส่วนต่ำกว่าทุนจาก</t>
  </si>
  <si>
    <t>การเปลี่ยนแปลง</t>
  </si>
  <si>
    <t>สัดส่วนเงินลงทุน</t>
  </si>
  <si>
    <t>ในบริษัทย่อย</t>
  </si>
  <si>
    <t>เงินกู้ยืมระยะสั้นจากสถาบันการเงิน</t>
  </si>
  <si>
    <t>กำไรสำหรับงวด</t>
  </si>
  <si>
    <t xml:space="preserve">   สำรองผลประโยชน์ระยะยาวของพนักงาน</t>
  </si>
  <si>
    <t xml:space="preserve">   ประมาณการหนี้สินที่เกี่ยวกับคดีฟ้องร้อง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</si>
  <si>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</si>
  <si>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ค่าเผื่อผลขาดทุนด้านเครดิตที่คาดว่าจะเกิดขึ้น (โอนกลับ) </t>
  </si>
  <si>
    <t>การลงทุนในบริษัทย่อย</t>
  </si>
  <si>
    <t>ส่วนต่ำกว่าทุนจากการเปลี่ยนแปลงสัดส่วน</t>
  </si>
  <si>
    <t>กำไรจากการเปลี่ยนแปลงมูลค่าของเงินลงทุนในตราสารทุน</t>
  </si>
  <si>
    <t>กำไรจาก</t>
  </si>
  <si>
    <t>31 ธันวาคม 2566</t>
  </si>
  <si>
    <t>ยอดคงเหลือ ณ วันที่ 1 มกราคม 2567</t>
  </si>
  <si>
    <t>งบฐานะการเงิน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</si>
  <si>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</si>
  <si>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</si>
  <si>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งบฐานะการเงิน (ต่อ)</t>
  </si>
  <si>
    <t xml:space="preserve">   (กำไร) ขาดทุนจากการขายที่ดิน อาคารและอุปกรณ์</t>
  </si>
  <si>
    <t xml:space="preserve">   ประมาณการหนี้สินสำหรับสมาชิกใช้สิทธิการพักในที่พักตากอากาศ</t>
  </si>
  <si>
    <t xml:space="preserve">   โอนกลับการปรับลดต้นทุนการพัฒนาอสังหาริมทรัพย์ให้เป็น</t>
  </si>
  <si>
    <t xml:space="preserve">       มูลค่าสุทธิที่จะได้รับ</t>
  </si>
  <si>
    <t>เงินสดสุทธิจาก (ใช้ไปใน) กิจกรรมลงทุน</t>
  </si>
  <si>
    <t xml:space="preserve">กำไรสำหรับงวด </t>
  </si>
  <si>
    <t xml:space="preserve">   โอนเงินมัดจำค่าซื้อที่ดินไปเป็นที่ดิน อาคารและอุปกรณ์</t>
  </si>
  <si>
    <t>ณ วันที่ 30 มิถุนายน 2567</t>
  </si>
  <si>
    <t>30 มิถุนายน 2567</t>
  </si>
  <si>
    <t>ยอดคงเหลือ ณ วันที่ 30 มิถุนายน 2566</t>
  </si>
  <si>
    <t>ยอดคงเหลือ ณ วันที่ 30 มิถุนายน 2567</t>
  </si>
  <si>
    <t>สำหรับงวดสามเดือนสิ้นสุดวันที่ 30 มิถุนายน 2567</t>
  </si>
  <si>
    <t xml:space="preserve">ยอดคงเหลือ ณ วันที่ 30 มิถุนายน 2567 </t>
  </si>
  <si>
    <t>สำหรับงวดหกเดือนสิ้นสุดวันที่ 30 มิถุนายน 2567</t>
  </si>
  <si>
    <t>เงินปันผลรับจากเงินลงทุนในบริษัทย่อย</t>
  </si>
  <si>
    <t>เงินปันผลรับจากเงินลงทุนในบริษัทร่วม</t>
  </si>
  <si>
    <t>เงินสดจ่ายซื้ออสังหาริมทรัพย์เพื่อการลงทุน</t>
  </si>
  <si>
    <t xml:space="preserve">   โอนที่ดิน อาคารและอุปกรณ์ไปเป็นอสังหาริมทรัพย์เพื่อการลงทุน</t>
  </si>
  <si>
    <t xml:space="preserve">   โอนต้นทุนการพัฒนาอสังหาริมทรัพย์ไปเป็นอสังหาริมทรัพย์เพื่อการลงทุน</t>
  </si>
  <si>
    <t xml:space="preserve">   ค้างจ่ายจากการซื้ออสังหาริมทรัพย์เพื่อการลงทุน</t>
  </si>
  <si>
    <t xml:space="preserve">   เงินปันผลรับจากเงินลงทุนในบริษัทย่อย</t>
  </si>
  <si>
    <t xml:space="preserve">   เงินปันผลรับจากเงินลงทุนในบริษัทร่วม</t>
  </si>
  <si>
    <t xml:space="preserve">   รับคืนภาษีเงินได้</t>
  </si>
  <si>
    <t>โอนกลับส่วนเกินทุนจากการตีราคา</t>
  </si>
  <si>
    <t xml:space="preserve">   สำหรับการขายสินทรัพย์</t>
  </si>
  <si>
    <t>เงินกู้ยืมระยะสั้นจากสถาบันการเงินเพิ่มขึ้น (ลดลง)</t>
  </si>
  <si>
    <t>กำไรส่วนที่เป็นของผู้ถือหุ้นของบริษัทฯ</t>
  </si>
  <si>
    <t>รายได้ภาษีเงินได้</t>
  </si>
  <si>
    <t>เงินปันผลจ่าย</t>
  </si>
  <si>
    <t xml:space="preserve">   โอนเงินมัดจำค่าซื้อที่ดินไปเป็นต้นทุนการพัฒนาอสังหาริมทรัพย์</t>
  </si>
  <si>
    <t xml:space="preserve">   เงินปันผลค้างรับ</t>
  </si>
  <si>
    <t xml:space="preserve">   หนี้สูญ</t>
  </si>
  <si>
    <t>ส่วนแบ่งขาดทุนจากเงินลงทุนในบริษัทร่วม</t>
  </si>
  <si>
    <t>หมายเหตุประกอบงบการเงินระหว่างกาลแบบย่อเป็นส่วนหนึ่งของงบการเงินนี้</t>
  </si>
  <si>
    <t xml:space="preserve">   ประมาณการหนี้สินสำหรับผลตอบแทนแก่ผู้เช่าในอัตราคงที่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</si>
</sst>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b/>
      <sz val="12"/>
      <color theme="9"/>
      <name val="Angsana New"/>
      <family val="1"/>
    </font>
    <font>
      <sz val="12"/>
      <color theme="9"/>
      <name val="Angsana New"/>
      <family val="1"/>
    </font>
    <font>
      <b/>
      <sz val="14"/>
      <color theme="9"/>
      <name val="Angsana New"/>
      <family val="1"/>
    </font>
    <font>
      <sz val="14"/>
      <color theme="9"/>
      <name val="Angsana New"/>
      <family val="1"/>
    </font>
    <font>
      <i/>
      <sz val="14"/>
      <name val="Angsana New"/>
      <family val="1"/>
    </font>
    <font>
      <u/>
      <sz val="14"/>
      <color theme="9"/>
      <name val="Angsana New"/>
      <family val="1"/>
    </font>
    <font>
      <i/>
      <sz val="14"/>
      <color theme="9"/>
      <name val="Angsana New"/>
      <family val="1"/>
    </font>
    <font>
      <sz val="10"/>
      <color theme="1"/>
      <name val="Arial"/>
      <family val="2"/>
    </font>
    <font>
      <sz val="14"/>
      <color theme="1"/>
      <name val="Angsana New"/>
      <family val="1"/>
    </font>
    <font>
      <i/>
      <sz val="14"/>
      <color theme="1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0" fontId="16" fillId="0" borderId="0"/>
  </cellStyleXfs>
  <cellXfs count="143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41" fontId="3" fillId="0" borderId="0" xfId="0" applyNumberFormat="1" applyFont="1" applyAlignment="1">
      <alignment horizontal="right" vertical="center"/>
    </xf>
    <xf numFmtId="41" fontId="3" fillId="0" borderId="0" xfId="0" applyNumberFormat="1" applyFont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0" xfId="0" applyNumberFormat="1" applyFont="1" applyAlignment="1">
      <alignment horizontal="left" vertical="center"/>
    </xf>
    <xf numFmtId="41" fontId="3" fillId="0" borderId="5" xfId="0" applyNumberFormat="1" applyFont="1" applyBorder="1" applyAlignment="1">
      <alignment horizontal="right" vertical="center"/>
    </xf>
    <xf numFmtId="41" fontId="3" fillId="0" borderId="6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6" fillId="0" borderId="0" xfId="0" applyNumberFormat="1" applyFont="1" applyAlignment="1">
      <alignment horizontal="right" vertical="center"/>
    </xf>
    <xf numFmtId="41" fontId="6" fillId="0" borderId="1" xfId="0" applyNumberFormat="1" applyFont="1" applyBorder="1" applyAlignment="1">
      <alignment horizontal="left" vertical="center"/>
    </xf>
    <xf numFmtId="41" fontId="6" fillId="0" borderId="1" xfId="0" applyNumberFormat="1" applyFont="1" applyBorder="1" applyAlignment="1">
      <alignment horizontal="right" vertical="center"/>
    </xf>
    <xf numFmtId="41" fontId="6" fillId="0" borderId="5" xfId="0" applyNumberFormat="1" applyFont="1" applyBorder="1" applyAlignment="1">
      <alignment horizontal="right" vertical="center"/>
    </xf>
    <xf numFmtId="0" fontId="6" fillId="0" borderId="0" xfId="3" applyFont="1" applyAlignment="1">
      <alignment vertical="center"/>
    </xf>
    <xf numFmtId="41" fontId="6" fillId="2" borderId="0" xfId="0" applyNumberFormat="1" applyFont="1" applyFill="1" applyAlignment="1">
      <alignment horizontal="right" vertical="center"/>
    </xf>
    <xf numFmtId="41" fontId="6" fillId="2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41" fontId="12" fillId="2" borderId="0" xfId="0" applyNumberFormat="1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41" fontId="12" fillId="0" borderId="0" xfId="0" applyNumberFormat="1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41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0" borderId="0" xfId="3" applyFont="1" applyAlignment="1">
      <alignment vertical="center"/>
    </xf>
    <xf numFmtId="0" fontId="12" fillId="2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/>
    </xf>
    <xf numFmtId="41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13" fillId="0" borderId="0" xfId="0" applyFont="1" applyAlignment="1">
      <alignment horizontal="center" vertical="center"/>
    </xf>
    <xf numFmtId="37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center" vertical="center"/>
    </xf>
    <xf numFmtId="41" fontId="6" fillId="0" borderId="0" xfId="0" quotePrefix="1" applyNumberFormat="1" applyFont="1" applyAlignment="1">
      <alignment horizontal="right" vertical="center"/>
    </xf>
    <xf numFmtId="41" fontId="6" fillId="0" borderId="1" xfId="0" applyNumberFormat="1" applyFont="1" applyBorder="1" applyAlignment="1">
      <alignment vertical="center"/>
    </xf>
    <xf numFmtId="41" fontId="6" fillId="0" borderId="2" xfId="0" applyNumberFormat="1" applyFont="1" applyBorder="1" applyAlignment="1">
      <alignment vertical="center"/>
    </xf>
    <xf numFmtId="37" fontId="12" fillId="0" borderId="0" xfId="0" applyNumberFormat="1" applyFont="1" applyAlignment="1">
      <alignment horizontal="center" vertical="center"/>
    </xf>
    <xf numFmtId="164" fontId="6" fillId="0" borderId="3" xfId="2" applyNumberFormat="1" applyFont="1" applyFill="1" applyBorder="1" applyAlignment="1">
      <alignment vertical="center"/>
    </xf>
    <xf numFmtId="37" fontId="6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3" fontId="6" fillId="0" borderId="3" xfId="2" applyFont="1" applyBorder="1" applyAlignment="1">
      <alignment vertical="center"/>
    </xf>
    <xf numFmtId="39" fontId="6" fillId="0" borderId="0" xfId="0" applyNumberFormat="1" applyFont="1" applyAlignment="1">
      <alignment vertical="center"/>
    </xf>
    <xf numFmtId="39" fontId="1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7" fontId="7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centerContinuous" vertical="center"/>
    </xf>
    <xf numFmtId="37" fontId="7" fillId="0" borderId="1" xfId="0" applyNumberFormat="1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 vertical="center"/>
    </xf>
    <xf numFmtId="41" fontId="6" fillId="0" borderId="3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43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43" fontId="12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49" fontId="12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41" fontId="12" fillId="0" borderId="0" xfId="0" quotePrefix="1" applyNumberFormat="1" applyFont="1" applyAlignment="1">
      <alignment horizontal="center" vertical="center"/>
    </xf>
    <xf numFmtId="41" fontId="6" fillId="0" borderId="0" xfId="2" applyNumberFormat="1" applyFont="1" applyFill="1" applyAlignment="1">
      <alignment vertical="center"/>
    </xf>
    <xf numFmtId="0" fontId="6" fillId="0" borderId="0" xfId="0" applyFont="1" applyAlignment="1">
      <alignment horizontal="left" vertical="top"/>
    </xf>
    <xf numFmtId="37" fontId="6" fillId="0" borderId="0" xfId="0" applyNumberFormat="1" applyFont="1" applyAlignment="1">
      <alignment horizontal="right" vertical="center"/>
    </xf>
    <xf numFmtId="37" fontId="7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6" fillId="0" borderId="0" xfId="3" applyNumberFormat="1" applyFont="1" applyAlignment="1">
      <alignment vertical="top"/>
    </xf>
    <xf numFmtId="164" fontId="17" fillId="0" borderId="0" xfId="2" applyNumberFormat="1" applyFont="1" applyFill="1" applyAlignment="1">
      <alignment vertical="center"/>
    </xf>
    <xf numFmtId="41" fontId="17" fillId="0" borderId="0" xfId="4" applyNumberFormat="1" applyFont="1" applyAlignment="1">
      <alignment horizontal="center" vertical="center"/>
    </xf>
    <xf numFmtId="41" fontId="17" fillId="0" borderId="0" xfId="0" applyNumberFormat="1" applyFont="1" applyAlignment="1">
      <alignment vertical="center"/>
    </xf>
    <xf numFmtId="41" fontId="17" fillId="0" borderId="0" xfId="0" quotePrefix="1" applyNumberFormat="1" applyFont="1" applyAlignment="1">
      <alignment horizontal="right" vertical="center"/>
    </xf>
    <xf numFmtId="41" fontId="17" fillId="0" borderId="1" xfId="0" applyNumberFormat="1" applyFont="1" applyBorder="1" applyAlignment="1">
      <alignment vertical="center"/>
    </xf>
    <xf numFmtId="41" fontId="17" fillId="0" borderId="1" xfId="0" applyNumberFormat="1" applyFont="1" applyBorder="1" applyAlignment="1">
      <alignment horizontal="right" vertical="center"/>
    </xf>
    <xf numFmtId="41" fontId="17" fillId="0" borderId="0" xfId="0" applyNumberFormat="1" applyFont="1" applyAlignment="1">
      <alignment horizontal="center" vertical="center"/>
    </xf>
    <xf numFmtId="41" fontId="17" fillId="0" borderId="0" xfId="0" applyNumberFormat="1" applyFont="1" applyAlignment="1">
      <alignment horizontal="right" vertical="center"/>
    </xf>
    <xf numFmtId="41" fontId="17" fillId="0" borderId="1" xfId="0" quotePrefix="1" applyNumberFormat="1" applyFont="1" applyBorder="1" applyAlignment="1">
      <alignment horizontal="right" vertical="center"/>
    </xf>
    <xf numFmtId="0" fontId="17" fillId="0" borderId="0" xfId="6" applyFont="1" applyAlignment="1">
      <alignment vertical="center"/>
    </xf>
    <xf numFmtId="37" fontId="17" fillId="0" borderId="0" xfId="0" applyNumberFormat="1" applyFont="1" applyAlignment="1">
      <alignment vertical="center"/>
    </xf>
    <xf numFmtId="43" fontId="17" fillId="0" borderId="0" xfId="0" applyNumberFormat="1" applyFont="1" applyAlignment="1">
      <alignment vertical="center"/>
    </xf>
    <xf numFmtId="164" fontId="17" fillId="0" borderId="0" xfId="2" applyNumberFormat="1" applyFont="1" applyFill="1" applyBorder="1" applyAlignment="1">
      <alignment vertical="center"/>
    </xf>
    <xf numFmtId="41" fontId="17" fillId="0" borderId="1" xfId="2" applyNumberFormat="1" applyFont="1" applyFill="1" applyBorder="1" applyAlignment="1">
      <alignment vertical="center"/>
    </xf>
    <xf numFmtId="37" fontId="17" fillId="0" borderId="0" xfId="0" applyNumberFormat="1" applyFont="1" applyAlignment="1">
      <alignment horizontal="right" vertical="center"/>
    </xf>
    <xf numFmtId="37" fontId="17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Continuous" vertical="center"/>
    </xf>
    <xf numFmtId="0" fontId="13" fillId="2" borderId="0" xfId="0" applyFont="1" applyFill="1" applyAlignment="1">
      <alignment horizontal="center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3" borderId="0" xfId="0" applyFont="1" applyFill="1" applyAlignment="1">
      <alignment vertical="center"/>
    </xf>
    <xf numFmtId="14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indent="1"/>
    </xf>
    <xf numFmtId="41" fontId="12" fillId="0" borderId="0" xfId="2" applyNumberFormat="1" applyFont="1" applyFill="1" applyAlignment="1">
      <alignment horizontal="center" vertical="center"/>
    </xf>
    <xf numFmtId="43" fontId="12" fillId="0" borderId="0" xfId="2" applyFont="1" applyFill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41" fontId="17" fillId="0" borderId="0" xfId="2" applyNumberFormat="1" applyFont="1" applyFill="1" applyAlignment="1">
      <alignment vertical="center"/>
    </xf>
    <xf numFmtId="41" fontId="17" fillId="0" borderId="2" xfId="2" applyNumberFormat="1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41" fontId="17" fillId="0" borderId="3" xfId="2" applyNumberFormat="1" applyFont="1" applyFill="1" applyBorder="1" applyAlignment="1">
      <alignment vertical="center"/>
    </xf>
    <xf numFmtId="41" fontId="17" fillId="0" borderId="2" xfId="0" applyNumberFormat="1" applyFont="1" applyBorder="1" applyAlignment="1">
      <alignment vertical="center"/>
    </xf>
    <xf numFmtId="41" fontId="17" fillId="0" borderId="0" xfId="2" applyNumberFormat="1" applyFont="1" applyFill="1" applyAlignment="1">
      <alignment horizontal="right" vertical="center"/>
    </xf>
    <xf numFmtId="41" fontId="17" fillId="0" borderId="0" xfId="2" quotePrefix="1" applyNumberFormat="1" applyFont="1" applyFill="1" applyAlignment="1">
      <alignment horizontal="right" vertical="center"/>
    </xf>
    <xf numFmtId="41" fontId="17" fillId="0" borderId="0" xfId="2" applyNumberFormat="1" applyFont="1" applyFill="1" applyBorder="1" applyAlignment="1">
      <alignment vertical="center"/>
    </xf>
    <xf numFmtId="41" fontId="17" fillId="0" borderId="5" xfId="0" applyNumberFormat="1" applyFont="1" applyBorder="1" applyAlignment="1">
      <alignment vertical="center"/>
    </xf>
    <xf numFmtId="0" fontId="17" fillId="0" borderId="0" xfId="0" applyFont="1" applyAlignment="1">
      <alignment horizontal="left"/>
    </xf>
    <xf numFmtId="164" fontId="17" fillId="0" borderId="1" xfId="2" applyNumberFormat="1" applyFont="1" applyFill="1" applyBorder="1" applyAlignment="1">
      <alignment vertical="center"/>
    </xf>
    <xf numFmtId="0" fontId="6" fillId="0" borderId="0" xfId="4" applyFont="1" applyAlignment="1">
      <alignment vertical="center"/>
    </xf>
    <xf numFmtId="41" fontId="3" fillId="0" borderId="7" xfId="0" applyNumberFormat="1" applyFont="1" applyBorder="1" applyAlignment="1">
      <alignment horizontal="right" vertical="center"/>
    </xf>
    <xf numFmtId="41" fontId="3" fillId="0" borderId="8" xfId="0" applyNumberFormat="1" applyFont="1" applyBorder="1" applyAlignment="1">
      <alignment horizontal="right" vertical="center"/>
    </xf>
    <xf numFmtId="41" fontId="3" fillId="0" borderId="7" xfId="0" applyNumberFormat="1" applyFont="1" applyBorder="1" applyAlignment="1">
      <alignment vertical="center"/>
    </xf>
    <xf numFmtId="41" fontId="3" fillId="0" borderId="8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1" fontId="12" fillId="0" borderId="0" xfId="0" applyNumberFormat="1" applyFont="1" applyBorder="1" applyAlignment="1">
      <alignment horizontal="center" vertical="center"/>
    </xf>
    <xf numFmtId="41" fontId="12" fillId="0" borderId="0" xfId="0" applyNumberFormat="1" applyFont="1" applyBorder="1" applyAlignment="1">
      <alignment vertical="center"/>
    </xf>
    <xf numFmtId="41" fontId="6" fillId="0" borderId="7" xfId="0" applyNumberFormat="1" applyFont="1" applyBorder="1" applyAlignment="1">
      <alignment horizontal="right" vertical="center"/>
    </xf>
    <xf numFmtId="41" fontId="6" fillId="0" borderId="8" xfId="0" applyNumberFormat="1" applyFont="1" applyBorder="1" applyAlignment="1">
      <alignment horizontal="right" vertical="center"/>
    </xf>
  </cellXfs>
  <cellStyles count="7">
    <cellStyle name="Comma 2" xfId="2" xr:uid="{00000000-0005-0000-0000-000000000000}"/>
    <cellStyle name="Normal" xfId="0" builtinId="0"/>
    <cellStyle name="Normal 102" xfId="6" xr:uid="{29B14BA2-68E3-49EE-9F56-D1144B71FAFF}"/>
    <cellStyle name="Normal 2" xfId="3" xr:uid="{00000000-0005-0000-0000-000002000000}"/>
    <cellStyle name="Normal 3" xfId="4" xr:uid="{751C81F1-ABFE-4C07-95D0-530A07962500}"/>
    <cellStyle name="Percent" xfId="1" builtinId="5"/>
    <cellStyle name="Percent 2" xfId="5" xr:uid="{AE02BD4E-84CE-424D-BC6E-C2881FDE2BCB}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Y666JF\Downloads\L048%20-%20bsplt%20Qtr2'2024_nara.xlsx" TargetMode="External"/><Relationship Id="rId1" Type="http://schemas.openxmlformats.org/officeDocument/2006/relationships/externalLinkPath" Target="file:///C:\Users\SY666JF\Downloads\L048%20-%20bsplt%20Qtr2'2024_n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"/>
      <sheetName val="PL&amp;OCI"/>
      <sheetName val="ce-conso"/>
      <sheetName val="ce-company"/>
      <sheetName val="Cash Flow"/>
    </sheetNames>
    <sheetDataSet>
      <sheetData sheetId="0"/>
      <sheetData sheetId="1">
        <row r="101">
          <cell r="F101">
            <v>66347</v>
          </cell>
          <cell r="J101">
            <v>-30493</v>
          </cell>
        </row>
        <row r="102">
          <cell r="F102">
            <v>2956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B0638-82BD-4350-AA55-C570D0D95127}">
  <dimension ref="A1:O130"/>
  <sheetViews>
    <sheetView showGridLines="0" view="pageBreakPreview" topLeftCell="A58" zoomScale="115" zoomScaleNormal="100" zoomScaleSheetLayoutView="115" workbookViewId="0">
      <selection activeCell="A58" sqref="A1:XFD1048576"/>
    </sheetView>
  </sheetViews>
  <sheetFormatPr defaultColWidth="9.140625" defaultRowHeight="21.75" customHeight="1" x14ac:dyDescent="0.2"/>
  <cols>
    <col min="1" max="1" width="46.5703125" style="11" customWidth="1"/>
    <col min="2" max="2" width="6.85546875" style="11" customWidth="1"/>
    <col min="3" max="3" width="1.42578125" style="30" customWidth="1"/>
    <col min="4" max="4" width="13.5703125" style="11" customWidth="1"/>
    <col min="5" max="5" width="0.85546875" style="11" customWidth="1"/>
    <col min="6" max="6" width="13.5703125" style="11" customWidth="1"/>
    <col min="7" max="7" width="1.140625" style="31" customWidth="1"/>
    <col min="8" max="8" width="13.5703125" style="11" customWidth="1"/>
    <col min="9" max="9" width="0.85546875" style="31" customWidth="1"/>
    <col min="10" max="10" width="13.5703125" style="11" customWidth="1"/>
    <col min="11" max="11" width="2" style="31" customWidth="1"/>
    <col min="12" max="12" width="13.42578125" style="11" customWidth="1"/>
    <col min="13" max="16384" width="9.140625" style="11"/>
  </cols>
  <sheetData>
    <row r="1" spans="1:11" s="23" customFormat="1" ht="21.75" customHeight="1" x14ac:dyDescent="0.2">
      <c r="A1" s="23" t="s">
        <v>0</v>
      </c>
      <c r="C1" s="30"/>
      <c r="G1" s="31"/>
      <c r="I1" s="34"/>
      <c r="K1" s="31"/>
    </row>
    <row r="2" spans="1:11" s="23" customFormat="1" ht="21.75" customHeight="1" x14ac:dyDescent="0.2">
      <c r="A2" s="23" t="s">
        <v>221</v>
      </c>
      <c r="C2" s="30"/>
      <c r="G2" s="31"/>
      <c r="I2" s="34"/>
      <c r="K2" s="31"/>
    </row>
    <row r="3" spans="1:11" s="23" customFormat="1" ht="21.75" customHeight="1" x14ac:dyDescent="0.2">
      <c r="A3" s="23" t="s">
        <v>232</v>
      </c>
      <c r="C3" s="30"/>
      <c r="G3" s="31"/>
      <c r="I3" s="34"/>
      <c r="K3" s="31"/>
    </row>
    <row r="4" spans="1:11" ht="21.75" customHeight="1" x14ac:dyDescent="0.2">
      <c r="A4" s="43"/>
      <c r="B4" s="43"/>
      <c r="C4" s="75"/>
      <c r="D4" s="43"/>
      <c r="E4" s="43"/>
      <c r="F4" s="43"/>
      <c r="H4" s="43"/>
      <c r="J4" s="12" t="s">
        <v>133</v>
      </c>
    </row>
    <row r="5" spans="1:11" s="23" customFormat="1" ht="21.75" customHeight="1" x14ac:dyDescent="0.2">
      <c r="A5" s="44"/>
      <c r="B5" s="44"/>
      <c r="C5" s="102"/>
      <c r="D5" s="133" t="s">
        <v>1</v>
      </c>
      <c r="E5" s="133"/>
      <c r="F5" s="133"/>
      <c r="G5" s="31"/>
      <c r="H5" s="133" t="s">
        <v>2</v>
      </c>
      <c r="I5" s="133"/>
      <c r="J5" s="133"/>
      <c r="K5" s="31"/>
    </row>
    <row r="6" spans="1:11" ht="21.75" customHeight="1" x14ac:dyDescent="0.2">
      <c r="B6" s="41" t="s">
        <v>3</v>
      </c>
      <c r="D6" s="41" t="s">
        <v>233</v>
      </c>
      <c r="F6" s="41" t="s">
        <v>219</v>
      </c>
      <c r="H6" s="41" t="s">
        <v>233</v>
      </c>
      <c r="J6" s="41" t="s">
        <v>219</v>
      </c>
    </row>
    <row r="7" spans="1:11" ht="21.75" customHeight="1" x14ac:dyDescent="0.2">
      <c r="B7" s="14"/>
      <c r="D7" s="13" t="s">
        <v>156</v>
      </c>
      <c r="F7" s="13" t="s">
        <v>158</v>
      </c>
      <c r="H7" s="13" t="s">
        <v>156</v>
      </c>
      <c r="J7" s="13" t="s">
        <v>158</v>
      </c>
    </row>
    <row r="8" spans="1:11" ht="21.75" customHeight="1" x14ac:dyDescent="0.2">
      <c r="B8" s="14"/>
      <c r="D8" s="13" t="s">
        <v>157</v>
      </c>
      <c r="F8" s="13"/>
      <c r="H8" s="13" t="s">
        <v>157</v>
      </c>
      <c r="J8" s="13"/>
    </row>
    <row r="9" spans="1:11" ht="21.75" customHeight="1" x14ac:dyDescent="0.2">
      <c r="A9" s="23" t="s">
        <v>4</v>
      </c>
    </row>
    <row r="10" spans="1:11" ht="21.75" customHeight="1" x14ac:dyDescent="0.2">
      <c r="A10" s="23" t="s">
        <v>5</v>
      </c>
    </row>
    <row r="11" spans="1:11" ht="21.75" customHeight="1" x14ac:dyDescent="0.2">
      <c r="A11" s="11" t="s">
        <v>6</v>
      </c>
      <c r="B11" s="115"/>
      <c r="C11" s="116"/>
      <c r="D11" s="117">
        <v>1072896</v>
      </c>
      <c r="E11" s="88"/>
      <c r="F11" s="117">
        <v>1453363</v>
      </c>
      <c r="G11" s="88"/>
      <c r="H11" s="117">
        <v>432839</v>
      </c>
      <c r="I11" s="35"/>
      <c r="J11" s="117">
        <v>419478</v>
      </c>
      <c r="K11" s="35"/>
    </row>
    <row r="12" spans="1:11" ht="21.75" customHeight="1" x14ac:dyDescent="0.2">
      <c r="A12" s="11" t="s">
        <v>98</v>
      </c>
      <c r="B12" s="115">
        <v>2</v>
      </c>
      <c r="C12" s="116"/>
      <c r="D12" s="117">
        <v>937873</v>
      </c>
      <c r="E12" s="88"/>
      <c r="F12" s="117">
        <v>1004808</v>
      </c>
      <c r="G12" s="88"/>
      <c r="H12" s="117">
        <v>367265</v>
      </c>
      <c r="I12" s="35"/>
      <c r="J12" s="117">
        <v>163340</v>
      </c>
      <c r="K12" s="35"/>
    </row>
    <row r="13" spans="1:11" ht="21.75" customHeight="1" x14ac:dyDescent="0.2">
      <c r="A13" s="11" t="s">
        <v>99</v>
      </c>
      <c r="B13" s="115"/>
      <c r="C13" s="116"/>
      <c r="D13" s="117">
        <v>167782</v>
      </c>
      <c r="E13" s="88"/>
      <c r="F13" s="117">
        <v>160081</v>
      </c>
      <c r="G13" s="88"/>
      <c r="H13" s="117">
        <v>0</v>
      </c>
      <c r="I13" s="35"/>
      <c r="J13" s="117">
        <v>0</v>
      </c>
      <c r="K13" s="35"/>
    </row>
    <row r="14" spans="1:11" ht="21.75" customHeight="1" x14ac:dyDescent="0.2">
      <c r="A14" s="11" t="s">
        <v>100</v>
      </c>
      <c r="B14" s="115">
        <v>4</v>
      </c>
      <c r="C14" s="116"/>
      <c r="D14" s="117">
        <v>4307985</v>
      </c>
      <c r="E14" s="88"/>
      <c r="F14" s="117">
        <v>3536579</v>
      </c>
      <c r="G14" s="88"/>
      <c r="H14" s="117">
        <v>111429</v>
      </c>
      <c r="I14" s="35"/>
      <c r="J14" s="117">
        <v>111429</v>
      </c>
      <c r="K14" s="35"/>
    </row>
    <row r="15" spans="1:11" ht="21.75" customHeight="1" x14ac:dyDescent="0.2">
      <c r="A15" s="11" t="s">
        <v>167</v>
      </c>
      <c r="B15" s="115"/>
      <c r="C15" s="116"/>
      <c r="D15" s="117">
        <v>537735</v>
      </c>
      <c r="E15" s="88"/>
      <c r="F15" s="117">
        <v>318327</v>
      </c>
      <c r="G15" s="88"/>
      <c r="H15" s="117">
        <v>0</v>
      </c>
      <c r="J15" s="117">
        <v>0</v>
      </c>
    </row>
    <row r="16" spans="1:11" ht="21.75" customHeight="1" x14ac:dyDescent="0.2">
      <c r="A16" s="11" t="s">
        <v>177</v>
      </c>
      <c r="B16" s="115"/>
      <c r="C16" s="116"/>
      <c r="D16" s="117">
        <v>16839</v>
      </c>
      <c r="E16" s="88"/>
      <c r="F16" s="117">
        <v>16768</v>
      </c>
      <c r="G16" s="88"/>
      <c r="H16" s="117">
        <v>2386</v>
      </c>
      <c r="I16" s="35"/>
      <c r="J16" s="117">
        <v>2386</v>
      </c>
    </row>
    <row r="17" spans="1:11" ht="21.75" customHeight="1" x14ac:dyDescent="0.2">
      <c r="A17" s="11" t="s">
        <v>7</v>
      </c>
      <c r="B17" s="115"/>
      <c r="C17" s="116"/>
      <c r="D17" s="117">
        <v>305765</v>
      </c>
      <c r="E17" s="88"/>
      <c r="F17" s="117">
        <v>377614</v>
      </c>
      <c r="G17" s="88"/>
      <c r="H17" s="117">
        <v>21624</v>
      </c>
      <c r="I17" s="35"/>
      <c r="J17" s="117">
        <v>20652</v>
      </c>
      <c r="K17" s="35"/>
    </row>
    <row r="18" spans="1:11" ht="21.75" customHeight="1" x14ac:dyDescent="0.2">
      <c r="A18" s="23" t="s">
        <v>8</v>
      </c>
      <c r="B18" s="115"/>
      <c r="C18" s="116"/>
      <c r="D18" s="118">
        <f>SUM(D11:D17)</f>
        <v>7346875</v>
      </c>
      <c r="E18" s="88"/>
      <c r="F18" s="118">
        <f>SUM(F11:F17)</f>
        <v>6867540</v>
      </c>
      <c r="G18" s="88"/>
      <c r="H18" s="118">
        <f>SUM(H11:H17)</f>
        <v>935543</v>
      </c>
      <c r="I18" s="35"/>
      <c r="J18" s="118">
        <f>SUM(J11:J17)</f>
        <v>717285</v>
      </c>
      <c r="K18" s="35"/>
    </row>
    <row r="19" spans="1:11" ht="21.75" customHeight="1" x14ac:dyDescent="0.2">
      <c r="A19" s="23" t="s">
        <v>9</v>
      </c>
      <c r="B19" s="115"/>
      <c r="C19" s="116"/>
      <c r="D19" s="117"/>
      <c r="E19" s="88"/>
      <c r="F19" s="117"/>
      <c r="G19" s="88"/>
      <c r="H19" s="117"/>
      <c r="I19" s="35"/>
      <c r="J19" s="117"/>
    </row>
    <row r="20" spans="1:11" ht="21.75" customHeight="1" x14ac:dyDescent="0.2">
      <c r="A20" s="11" t="s">
        <v>168</v>
      </c>
      <c r="B20" s="115"/>
      <c r="C20" s="116"/>
      <c r="D20" s="117">
        <v>991373</v>
      </c>
      <c r="E20" s="88"/>
      <c r="F20" s="117">
        <v>867137</v>
      </c>
      <c r="G20" s="88"/>
      <c r="H20" s="117">
        <v>0</v>
      </c>
      <c r="I20" s="35"/>
      <c r="J20" s="117">
        <v>0</v>
      </c>
    </row>
    <row r="21" spans="1:11" ht="21.75" customHeight="1" x14ac:dyDescent="0.2">
      <c r="A21" s="11" t="s">
        <v>10</v>
      </c>
      <c r="B21" s="115">
        <v>5</v>
      </c>
      <c r="C21" s="116"/>
      <c r="D21" s="117">
        <v>549302</v>
      </c>
      <c r="E21" s="88"/>
      <c r="F21" s="117">
        <v>499313</v>
      </c>
      <c r="G21" s="88"/>
      <c r="H21" s="117">
        <v>0</v>
      </c>
      <c r="I21" s="35"/>
      <c r="J21" s="117">
        <v>0</v>
      </c>
    </row>
    <row r="22" spans="1:11" ht="21.75" customHeight="1" x14ac:dyDescent="0.2">
      <c r="A22" s="11" t="s">
        <v>11</v>
      </c>
      <c r="B22" s="115">
        <v>6</v>
      </c>
      <c r="C22" s="116"/>
      <c r="D22" s="117">
        <v>0</v>
      </c>
      <c r="E22" s="88"/>
      <c r="F22" s="117">
        <v>0</v>
      </c>
      <c r="G22" s="88"/>
      <c r="H22" s="117">
        <v>4242655</v>
      </c>
      <c r="I22" s="35"/>
      <c r="J22" s="117">
        <v>4242655</v>
      </c>
    </row>
    <row r="23" spans="1:11" ht="21.75" customHeight="1" x14ac:dyDescent="0.2">
      <c r="A23" s="11" t="s">
        <v>101</v>
      </c>
      <c r="B23" s="115">
        <v>7</v>
      </c>
      <c r="C23" s="116"/>
      <c r="D23" s="117">
        <v>1081875</v>
      </c>
      <c r="E23" s="88"/>
      <c r="F23" s="117">
        <v>1076643</v>
      </c>
      <c r="G23" s="88"/>
      <c r="H23" s="117">
        <v>777454</v>
      </c>
      <c r="I23" s="35"/>
      <c r="J23" s="117">
        <v>777454</v>
      </c>
    </row>
    <row r="24" spans="1:11" ht="21.75" customHeight="1" x14ac:dyDescent="0.2">
      <c r="A24" s="11" t="s">
        <v>12</v>
      </c>
      <c r="B24" s="115">
        <v>3</v>
      </c>
      <c r="C24" s="116"/>
      <c r="D24" s="117">
        <v>0</v>
      </c>
      <c r="E24" s="88"/>
      <c r="F24" s="117">
        <v>0</v>
      </c>
      <c r="G24" s="88"/>
      <c r="H24" s="117">
        <v>1017000</v>
      </c>
      <c r="I24" s="35"/>
      <c r="J24" s="117">
        <v>1335000</v>
      </c>
    </row>
    <row r="25" spans="1:11" ht="21.75" customHeight="1" x14ac:dyDescent="0.2">
      <c r="A25" s="11" t="s">
        <v>103</v>
      </c>
      <c r="B25" s="115">
        <v>8</v>
      </c>
      <c r="C25" s="116"/>
      <c r="D25" s="117">
        <v>1624202</v>
      </c>
      <c r="E25" s="88"/>
      <c r="F25" s="117">
        <v>1624202</v>
      </c>
      <c r="G25" s="88"/>
      <c r="H25" s="117">
        <v>226595</v>
      </c>
      <c r="I25" s="35"/>
      <c r="J25" s="117">
        <v>226595</v>
      </c>
      <c r="K25" s="79"/>
    </row>
    <row r="26" spans="1:11" ht="21.75" customHeight="1" x14ac:dyDescent="0.2">
      <c r="A26" s="11" t="s">
        <v>102</v>
      </c>
      <c r="B26" s="115">
        <v>9</v>
      </c>
      <c r="C26" s="116"/>
      <c r="D26" s="117">
        <v>18624016</v>
      </c>
      <c r="E26" s="88"/>
      <c r="F26" s="117">
        <v>18596447</v>
      </c>
      <c r="G26" s="88"/>
      <c r="H26" s="117">
        <v>33140</v>
      </c>
      <c r="I26" s="35"/>
      <c r="J26" s="117">
        <v>31744</v>
      </c>
    </row>
    <row r="27" spans="1:11" ht="21.75" customHeight="1" x14ac:dyDescent="0.2">
      <c r="A27" s="11" t="s">
        <v>169</v>
      </c>
      <c r="B27" s="115"/>
      <c r="C27" s="116"/>
      <c r="D27" s="117">
        <v>29640</v>
      </c>
      <c r="E27" s="88"/>
      <c r="F27" s="117">
        <v>34275</v>
      </c>
      <c r="G27" s="88"/>
      <c r="H27" s="117">
        <v>16507</v>
      </c>
      <c r="I27" s="35"/>
      <c r="J27" s="117">
        <v>12030</v>
      </c>
    </row>
    <row r="28" spans="1:11" ht="21.75" customHeight="1" x14ac:dyDescent="0.2">
      <c r="A28" s="11" t="s">
        <v>139</v>
      </c>
      <c r="B28" s="115"/>
      <c r="C28" s="116"/>
      <c r="D28" s="117">
        <v>15690</v>
      </c>
      <c r="E28" s="88"/>
      <c r="F28" s="117">
        <v>16479</v>
      </c>
      <c r="G28" s="88"/>
      <c r="H28" s="117">
        <v>0</v>
      </c>
      <c r="I28" s="35"/>
      <c r="J28" s="117">
        <v>0</v>
      </c>
      <c r="K28" s="104"/>
    </row>
    <row r="29" spans="1:11" ht="21.75" customHeight="1" x14ac:dyDescent="0.2">
      <c r="A29" s="11" t="s">
        <v>13</v>
      </c>
      <c r="B29" s="115"/>
      <c r="C29" s="116"/>
      <c r="D29" s="117">
        <v>407904</v>
      </c>
      <c r="E29" s="88"/>
      <c r="F29" s="117">
        <v>407904</v>
      </c>
      <c r="G29" s="88"/>
      <c r="H29" s="117">
        <v>0</v>
      </c>
      <c r="I29" s="35"/>
      <c r="J29" s="117">
        <v>0</v>
      </c>
      <c r="K29" s="104"/>
    </row>
    <row r="30" spans="1:11" ht="21.75" customHeight="1" x14ac:dyDescent="0.2">
      <c r="A30" s="11" t="s">
        <v>14</v>
      </c>
      <c r="B30" s="115"/>
      <c r="C30" s="116"/>
      <c r="D30" s="99">
        <v>83077</v>
      </c>
      <c r="E30" s="88"/>
      <c r="F30" s="99">
        <v>60637</v>
      </c>
      <c r="G30" s="88"/>
      <c r="H30" s="99">
        <v>23981</v>
      </c>
      <c r="I30" s="35"/>
      <c r="J30" s="99">
        <v>15065</v>
      </c>
    </row>
    <row r="31" spans="1:11" ht="21.75" customHeight="1" x14ac:dyDescent="0.2">
      <c r="A31" s="23" t="s">
        <v>15</v>
      </c>
      <c r="B31" s="115"/>
      <c r="C31" s="116"/>
      <c r="D31" s="99">
        <f>SUM(D20:D30)</f>
        <v>23407079</v>
      </c>
      <c r="E31" s="88"/>
      <c r="F31" s="99">
        <f>SUM(F20:F30)</f>
        <v>23183037</v>
      </c>
      <c r="G31" s="88"/>
      <c r="H31" s="99">
        <f>SUM(H20:H30)</f>
        <v>6337332</v>
      </c>
      <c r="I31" s="35"/>
      <c r="J31" s="99">
        <f>SUM(J20:J30)</f>
        <v>6640543</v>
      </c>
      <c r="K31" s="105"/>
    </row>
    <row r="32" spans="1:11" ht="21.75" customHeight="1" thickBot="1" x14ac:dyDescent="0.25">
      <c r="A32" s="23" t="s">
        <v>16</v>
      </c>
      <c r="B32" s="119"/>
      <c r="C32" s="116"/>
      <c r="D32" s="120">
        <f>SUM(D18,D31)</f>
        <v>30753954</v>
      </c>
      <c r="E32" s="88"/>
      <c r="F32" s="120">
        <f>SUM(F18,F31)</f>
        <v>30050577</v>
      </c>
      <c r="G32" s="88"/>
      <c r="H32" s="120">
        <f>SUM(H18,H31)</f>
        <v>7272875</v>
      </c>
      <c r="I32" s="35"/>
      <c r="J32" s="120">
        <f>SUM(J18,J31)</f>
        <v>7357828</v>
      </c>
    </row>
    <row r="33" spans="1:11" ht="21.75" customHeight="1" thickTop="1" x14ac:dyDescent="0.2"/>
    <row r="34" spans="1:11" ht="21.75" customHeight="1" x14ac:dyDescent="0.2">
      <c r="A34" s="11" t="s">
        <v>258</v>
      </c>
      <c r="D34" s="30"/>
    </row>
    <row r="35" spans="1:11" s="23" customFormat="1" ht="21.75" customHeight="1" x14ac:dyDescent="0.2">
      <c r="A35" s="106" t="s">
        <v>0</v>
      </c>
      <c r="D35" s="30"/>
      <c r="G35" s="30"/>
    </row>
    <row r="36" spans="1:11" s="23" customFormat="1" ht="21.75" customHeight="1" x14ac:dyDescent="0.2">
      <c r="A36" s="106" t="s">
        <v>224</v>
      </c>
      <c r="D36" s="30"/>
      <c r="G36" s="30"/>
    </row>
    <row r="37" spans="1:11" s="23" customFormat="1" ht="21.75" customHeight="1" x14ac:dyDescent="0.2">
      <c r="A37" s="106" t="str">
        <f>A3</f>
        <v>ณ วันที่ 30 มิถุนายน 2567</v>
      </c>
      <c r="C37" s="29"/>
      <c r="D37" s="30"/>
      <c r="G37" s="31"/>
      <c r="I37" s="34"/>
      <c r="K37" s="31"/>
    </row>
    <row r="38" spans="1:11" ht="21.75" customHeight="1" x14ac:dyDescent="0.2">
      <c r="A38" s="43"/>
      <c r="B38" s="43"/>
      <c r="C38" s="75"/>
      <c r="D38" s="43"/>
      <c r="E38" s="43"/>
      <c r="F38" s="43"/>
      <c r="H38" s="43"/>
      <c r="J38" s="12" t="s">
        <v>133</v>
      </c>
    </row>
    <row r="39" spans="1:11" s="23" customFormat="1" ht="21.75" customHeight="1" x14ac:dyDescent="0.2">
      <c r="A39" s="44"/>
      <c r="B39" s="44"/>
      <c r="C39" s="102"/>
      <c r="D39" s="133" t="s">
        <v>1</v>
      </c>
      <c r="E39" s="133"/>
      <c r="F39" s="133"/>
      <c r="G39" s="31"/>
      <c r="H39" s="133" t="s">
        <v>2</v>
      </c>
      <c r="I39" s="133"/>
      <c r="J39" s="133"/>
      <c r="K39" s="31"/>
    </row>
    <row r="40" spans="1:11" ht="21.75" customHeight="1" x14ac:dyDescent="0.2">
      <c r="B40" s="41" t="s">
        <v>3</v>
      </c>
      <c r="D40" s="41" t="str">
        <f>D6</f>
        <v>30 มิถุนายน 2567</v>
      </c>
      <c r="F40" s="41" t="s">
        <v>219</v>
      </c>
      <c r="H40" s="41" t="str">
        <f>H6</f>
        <v>30 มิถุนายน 2567</v>
      </c>
      <c r="J40" s="41" t="s">
        <v>219</v>
      </c>
    </row>
    <row r="41" spans="1:11" ht="21.75" customHeight="1" x14ac:dyDescent="0.2">
      <c r="B41" s="14"/>
      <c r="D41" s="13" t="s">
        <v>156</v>
      </c>
      <c r="F41" s="13" t="s">
        <v>158</v>
      </c>
      <c r="H41" s="13" t="s">
        <v>156</v>
      </c>
      <c r="J41" s="13" t="s">
        <v>158</v>
      </c>
    </row>
    <row r="42" spans="1:11" ht="21.75" customHeight="1" x14ac:dyDescent="0.2">
      <c r="B42" s="14"/>
      <c r="D42" s="13" t="s">
        <v>157</v>
      </c>
      <c r="F42" s="13"/>
      <c r="H42" s="13" t="s">
        <v>157</v>
      </c>
      <c r="J42" s="13"/>
    </row>
    <row r="43" spans="1:11" ht="21.75" customHeight="1" x14ac:dyDescent="0.2">
      <c r="A43" s="23" t="s">
        <v>17</v>
      </c>
    </row>
    <row r="44" spans="1:11" ht="21.75" customHeight="1" x14ac:dyDescent="0.2">
      <c r="A44" s="23" t="s">
        <v>18</v>
      </c>
      <c r="B44" s="56"/>
    </row>
    <row r="45" spans="1:11" ht="21.75" customHeight="1" x14ac:dyDescent="0.2">
      <c r="A45" s="11" t="s">
        <v>209</v>
      </c>
      <c r="B45" s="115">
        <v>10</v>
      </c>
      <c r="C45" s="116"/>
      <c r="D45" s="117">
        <v>845000</v>
      </c>
      <c r="E45" s="88"/>
      <c r="F45" s="117">
        <v>610000</v>
      </c>
      <c r="G45" s="88"/>
      <c r="H45" s="117">
        <v>390000</v>
      </c>
      <c r="I45" s="35"/>
      <c r="J45" s="48">
        <v>510000</v>
      </c>
      <c r="K45" s="53"/>
    </row>
    <row r="46" spans="1:11" ht="21.75" customHeight="1" x14ac:dyDescent="0.2">
      <c r="A46" s="11" t="s">
        <v>104</v>
      </c>
      <c r="B46" s="115"/>
      <c r="C46" s="116"/>
      <c r="D46" s="117">
        <v>1660934</v>
      </c>
      <c r="E46" s="88"/>
      <c r="F46" s="117">
        <v>1512269</v>
      </c>
      <c r="G46" s="88"/>
      <c r="H46" s="117">
        <v>110695</v>
      </c>
      <c r="I46" s="35"/>
      <c r="J46" s="48">
        <v>82909</v>
      </c>
      <c r="K46" s="53"/>
    </row>
    <row r="47" spans="1:11" ht="21.75" customHeight="1" x14ac:dyDescent="0.2">
      <c r="A47" s="11" t="s">
        <v>19</v>
      </c>
      <c r="B47" s="115"/>
      <c r="C47" s="116"/>
      <c r="D47" s="117"/>
      <c r="E47" s="88"/>
      <c r="F47" s="117"/>
      <c r="G47" s="88"/>
      <c r="H47" s="117"/>
      <c r="I47" s="35"/>
      <c r="J47" s="48"/>
      <c r="K47" s="53"/>
    </row>
    <row r="48" spans="1:11" ht="21.75" customHeight="1" x14ac:dyDescent="0.2">
      <c r="A48" s="11" t="s">
        <v>20</v>
      </c>
      <c r="B48" s="115">
        <v>11</v>
      </c>
      <c r="C48" s="116"/>
      <c r="D48" s="117">
        <v>243159</v>
      </c>
      <c r="E48" s="88"/>
      <c r="F48" s="117">
        <v>481406</v>
      </c>
      <c r="G48" s="88"/>
      <c r="H48" s="117">
        <v>51500</v>
      </c>
      <c r="I48" s="35"/>
      <c r="J48" s="48">
        <v>60000</v>
      </c>
      <c r="K48" s="53"/>
    </row>
    <row r="49" spans="1:11" ht="21.75" customHeight="1" x14ac:dyDescent="0.2">
      <c r="A49" s="11" t="s">
        <v>192</v>
      </c>
      <c r="B49" s="115"/>
      <c r="C49" s="116"/>
      <c r="D49" s="117">
        <v>31930</v>
      </c>
      <c r="E49" s="88"/>
      <c r="F49" s="117">
        <v>43262</v>
      </c>
      <c r="G49" s="88"/>
      <c r="H49" s="117">
        <v>3103</v>
      </c>
      <c r="I49" s="35"/>
      <c r="J49" s="48">
        <v>5059</v>
      </c>
      <c r="K49" s="53"/>
    </row>
    <row r="50" spans="1:11" ht="21.75" customHeight="1" x14ac:dyDescent="0.2">
      <c r="A50" s="11" t="s">
        <v>138</v>
      </c>
      <c r="B50" s="115"/>
      <c r="C50" s="116"/>
      <c r="D50" s="117">
        <v>9554</v>
      </c>
      <c r="E50" s="88"/>
      <c r="F50" s="117">
        <v>51545</v>
      </c>
      <c r="G50" s="88"/>
      <c r="H50" s="117">
        <v>0</v>
      </c>
      <c r="I50" s="35"/>
      <c r="J50" s="48">
        <v>0</v>
      </c>
      <c r="K50" s="53"/>
    </row>
    <row r="51" spans="1:11" ht="21.75" customHeight="1" x14ac:dyDescent="0.2">
      <c r="A51" s="11" t="s">
        <v>135</v>
      </c>
      <c r="B51" s="115"/>
      <c r="C51" s="116"/>
      <c r="D51" s="117">
        <v>3410303</v>
      </c>
      <c r="E51" s="88"/>
      <c r="F51" s="117">
        <v>2623476</v>
      </c>
      <c r="G51" s="88"/>
      <c r="H51" s="117">
        <v>0</v>
      </c>
      <c r="I51" s="35"/>
      <c r="J51" s="49">
        <v>0</v>
      </c>
      <c r="K51" s="53"/>
    </row>
    <row r="52" spans="1:11" ht="21.75" customHeight="1" x14ac:dyDescent="0.2">
      <c r="A52" s="11" t="s">
        <v>21</v>
      </c>
      <c r="B52" s="115"/>
      <c r="C52" s="116"/>
      <c r="D52" s="117">
        <v>377924</v>
      </c>
      <c r="E52" s="88"/>
      <c r="F52" s="117">
        <v>361402</v>
      </c>
      <c r="G52" s="88"/>
      <c r="H52" s="117">
        <v>18896</v>
      </c>
      <c r="I52" s="35"/>
      <c r="J52" s="51">
        <v>15653</v>
      </c>
      <c r="K52" s="53"/>
    </row>
    <row r="53" spans="1:11" ht="21.75" customHeight="1" x14ac:dyDescent="0.2">
      <c r="A53" s="23" t="s">
        <v>22</v>
      </c>
      <c r="B53" s="115"/>
      <c r="C53" s="116"/>
      <c r="D53" s="121">
        <f>SUM(D45:D52)</f>
        <v>6578804</v>
      </c>
      <c r="E53" s="88"/>
      <c r="F53" s="121">
        <f>SUM(F45:F52)</f>
        <v>5683360</v>
      </c>
      <c r="G53" s="88"/>
      <c r="H53" s="121">
        <f>SUM(H45:H52)</f>
        <v>574194</v>
      </c>
      <c r="I53" s="35"/>
      <c r="J53" s="121">
        <f>SUM(J45:J52)</f>
        <v>673621</v>
      </c>
      <c r="K53" s="53"/>
    </row>
    <row r="54" spans="1:11" ht="21.75" customHeight="1" x14ac:dyDescent="0.2">
      <c r="A54" s="23" t="s">
        <v>23</v>
      </c>
      <c r="B54" s="115"/>
      <c r="C54" s="116"/>
      <c r="D54" s="117"/>
      <c r="E54" s="88"/>
      <c r="F54" s="88"/>
      <c r="G54" s="88"/>
      <c r="H54" s="117"/>
      <c r="I54" s="35"/>
      <c r="J54" s="48"/>
      <c r="K54" s="53"/>
    </row>
    <row r="55" spans="1:11" ht="21.75" customHeight="1" x14ac:dyDescent="0.2">
      <c r="A55" s="11" t="s">
        <v>24</v>
      </c>
      <c r="B55" s="115">
        <v>3</v>
      </c>
      <c r="C55" s="116"/>
      <c r="D55" s="122">
        <v>0</v>
      </c>
      <c r="E55" s="88"/>
      <c r="F55" s="122">
        <v>0</v>
      </c>
      <c r="G55" s="88"/>
      <c r="H55" s="122">
        <v>964500</v>
      </c>
      <c r="I55" s="35"/>
      <c r="J55" s="15">
        <v>755000</v>
      </c>
      <c r="K55" s="53"/>
    </row>
    <row r="56" spans="1:11" ht="21.75" customHeight="1" x14ac:dyDescent="0.2">
      <c r="A56" s="11" t="s">
        <v>128</v>
      </c>
      <c r="B56" s="115"/>
      <c r="C56" s="116"/>
      <c r="D56" s="123"/>
      <c r="E56" s="88"/>
      <c r="F56" s="123"/>
      <c r="G56" s="88"/>
      <c r="H56" s="123"/>
      <c r="I56" s="35"/>
      <c r="J56" s="50"/>
      <c r="K56" s="53"/>
    </row>
    <row r="57" spans="1:11" ht="21.75" customHeight="1" x14ac:dyDescent="0.2">
      <c r="A57" s="11" t="s">
        <v>129</v>
      </c>
      <c r="B57" s="115">
        <v>11</v>
      </c>
      <c r="C57" s="116"/>
      <c r="D57" s="117">
        <v>4149502</v>
      </c>
      <c r="E57" s="88"/>
      <c r="F57" s="117">
        <v>4143678</v>
      </c>
      <c r="G57" s="88"/>
      <c r="H57" s="117">
        <v>1277764</v>
      </c>
      <c r="I57" s="35"/>
      <c r="J57" s="48">
        <v>1314284</v>
      </c>
      <c r="K57" s="53"/>
    </row>
    <row r="58" spans="1:11" ht="21.75" customHeight="1" x14ac:dyDescent="0.2">
      <c r="A58" s="107" t="s">
        <v>105</v>
      </c>
      <c r="B58" s="115"/>
      <c r="C58" s="116"/>
      <c r="D58" s="117">
        <v>152692</v>
      </c>
      <c r="E58" s="88"/>
      <c r="F58" s="117">
        <v>151893</v>
      </c>
      <c r="G58" s="88"/>
      <c r="H58" s="117">
        <v>36639</v>
      </c>
      <c r="I58" s="35"/>
      <c r="J58" s="48">
        <v>37511</v>
      </c>
      <c r="K58" s="53"/>
    </row>
    <row r="59" spans="1:11" ht="21.75" customHeight="1" x14ac:dyDescent="0.2">
      <c r="A59" s="11" t="s">
        <v>140</v>
      </c>
      <c r="B59" s="115"/>
      <c r="C59" s="116"/>
      <c r="D59" s="117">
        <v>4221379</v>
      </c>
      <c r="E59" s="88"/>
      <c r="F59" s="117">
        <v>4150161</v>
      </c>
      <c r="G59" s="88"/>
      <c r="H59" s="117">
        <v>111406</v>
      </c>
      <c r="I59" s="35"/>
      <c r="J59" s="48">
        <v>113101</v>
      </c>
      <c r="K59" s="53"/>
    </row>
    <row r="60" spans="1:11" ht="21.75" customHeight="1" x14ac:dyDescent="0.2">
      <c r="A60" s="11" t="s">
        <v>170</v>
      </c>
      <c r="B60" s="115"/>
      <c r="C60" s="116"/>
      <c r="I60" s="35"/>
      <c r="J60" s="48"/>
      <c r="K60" s="53"/>
    </row>
    <row r="61" spans="1:11" ht="21.75" customHeight="1" x14ac:dyDescent="0.2">
      <c r="A61" s="11" t="s">
        <v>171</v>
      </c>
      <c r="B61" s="115"/>
      <c r="C61" s="116"/>
      <c r="D61" s="117">
        <v>18495</v>
      </c>
      <c r="E61" s="88"/>
      <c r="F61" s="117">
        <v>18906</v>
      </c>
      <c r="G61" s="88"/>
      <c r="H61" s="117">
        <v>9254</v>
      </c>
      <c r="I61" s="35"/>
      <c r="J61" s="48">
        <v>4339</v>
      </c>
      <c r="K61" s="53"/>
    </row>
    <row r="62" spans="1:11" ht="21.75" customHeight="1" x14ac:dyDescent="0.2">
      <c r="A62" s="11" t="s">
        <v>25</v>
      </c>
      <c r="B62" s="103"/>
      <c r="C62" s="40"/>
      <c r="D62" s="99">
        <v>217731</v>
      </c>
      <c r="E62" s="88"/>
      <c r="F62" s="99">
        <v>674418</v>
      </c>
      <c r="G62" s="88"/>
      <c r="H62" s="99">
        <v>9343</v>
      </c>
      <c r="I62" s="35"/>
      <c r="J62" s="51">
        <v>145093</v>
      </c>
      <c r="K62" s="53"/>
    </row>
    <row r="63" spans="1:11" ht="21.75" customHeight="1" x14ac:dyDescent="0.2">
      <c r="A63" s="23" t="s">
        <v>26</v>
      </c>
      <c r="B63" s="103"/>
      <c r="C63" s="40"/>
      <c r="D63" s="90">
        <f>SUM(D55:D62)</f>
        <v>8759799</v>
      </c>
      <c r="E63" s="88"/>
      <c r="F63" s="90">
        <f>SUM(F55:F62)</f>
        <v>9139056</v>
      </c>
      <c r="G63" s="88"/>
      <c r="H63" s="90">
        <f>SUM(H55:H62)</f>
        <v>2408906</v>
      </c>
      <c r="I63" s="35"/>
      <c r="J63" s="90">
        <f>SUM(J55:J62)</f>
        <v>2369328</v>
      </c>
      <c r="K63" s="53"/>
    </row>
    <row r="64" spans="1:11" ht="21.75" customHeight="1" x14ac:dyDescent="0.2">
      <c r="A64" s="23" t="s">
        <v>27</v>
      </c>
      <c r="B64" s="103"/>
      <c r="C64" s="40"/>
      <c r="D64" s="90">
        <f>SUM(D53,D63)</f>
        <v>15338603</v>
      </c>
      <c r="E64" s="88"/>
      <c r="F64" s="90">
        <f>SUM(F53,F63)</f>
        <v>14822416</v>
      </c>
      <c r="G64" s="88"/>
      <c r="H64" s="90">
        <f>SUM(H53,H63)</f>
        <v>2983100</v>
      </c>
      <c r="I64" s="35"/>
      <c r="J64" s="90">
        <f>SUM(J53,J63)</f>
        <v>3042949</v>
      </c>
      <c r="K64" s="53"/>
    </row>
    <row r="66" spans="1:15" ht="21.75" customHeight="1" x14ac:dyDescent="0.2">
      <c r="A66" s="11" t="s">
        <v>258</v>
      </c>
      <c r="D66" s="30"/>
    </row>
    <row r="67" spans="1:15" s="23" customFormat="1" ht="21.75" customHeight="1" x14ac:dyDescent="0.2">
      <c r="A67" s="106" t="s">
        <v>0</v>
      </c>
      <c r="D67" s="30"/>
      <c r="G67" s="30"/>
    </row>
    <row r="68" spans="1:15" s="23" customFormat="1" ht="21.75" customHeight="1" x14ac:dyDescent="0.2">
      <c r="A68" s="106" t="s">
        <v>224</v>
      </c>
      <c r="D68" s="30"/>
      <c r="G68" s="30"/>
    </row>
    <row r="69" spans="1:15" s="23" customFormat="1" ht="21.75" customHeight="1" x14ac:dyDescent="0.2">
      <c r="A69" s="106" t="str">
        <f>A37</f>
        <v>ณ วันที่ 30 มิถุนายน 2567</v>
      </c>
      <c r="C69" s="29"/>
      <c r="D69" s="30"/>
      <c r="G69" s="31"/>
      <c r="I69" s="34"/>
      <c r="K69" s="31"/>
    </row>
    <row r="70" spans="1:15" ht="21.75" customHeight="1" x14ac:dyDescent="0.2">
      <c r="A70" s="43"/>
      <c r="B70" s="43"/>
      <c r="C70" s="75"/>
      <c r="D70" s="43"/>
      <c r="E70" s="43"/>
      <c r="F70" s="43"/>
      <c r="H70" s="43"/>
      <c r="J70" s="12" t="s">
        <v>133</v>
      </c>
    </row>
    <row r="71" spans="1:15" s="23" customFormat="1" ht="21.75" customHeight="1" x14ac:dyDescent="0.2">
      <c r="A71" s="44"/>
      <c r="B71" s="44"/>
      <c r="C71" s="102"/>
      <c r="D71" s="133" t="s">
        <v>1</v>
      </c>
      <c r="E71" s="133"/>
      <c r="F71" s="133"/>
      <c r="G71" s="31"/>
      <c r="H71" s="133" t="s">
        <v>2</v>
      </c>
      <c r="I71" s="133"/>
      <c r="J71" s="133"/>
      <c r="K71" s="31"/>
    </row>
    <row r="72" spans="1:15" ht="21.75" customHeight="1" x14ac:dyDescent="0.2">
      <c r="B72" s="13"/>
      <c r="D72" s="41" t="str">
        <f>D40</f>
        <v>30 มิถุนายน 2567</v>
      </c>
      <c r="F72" s="41" t="s">
        <v>219</v>
      </c>
      <c r="H72" s="41" t="str">
        <f>H40</f>
        <v>30 มิถุนายน 2567</v>
      </c>
      <c r="J72" s="41" t="s">
        <v>219</v>
      </c>
    </row>
    <row r="73" spans="1:15" ht="21.75" customHeight="1" x14ac:dyDescent="0.2">
      <c r="B73" s="14"/>
      <c r="D73" s="13" t="s">
        <v>156</v>
      </c>
      <c r="F73" s="13" t="s">
        <v>158</v>
      </c>
      <c r="H73" s="13" t="s">
        <v>156</v>
      </c>
      <c r="J73" s="13" t="s">
        <v>158</v>
      </c>
    </row>
    <row r="74" spans="1:15" ht="21.75" customHeight="1" x14ac:dyDescent="0.2">
      <c r="B74" s="14"/>
      <c r="D74" s="13" t="s">
        <v>157</v>
      </c>
      <c r="F74" s="13"/>
      <c r="H74" s="13" t="s">
        <v>157</v>
      </c>
      <c r="J74" s="13"/>
    </row>
    <row r="75" spans="1:15" ht="21.75" customHeight="1" x14ac:dyDescent="0.2">
      <c r="A75" s="23" t="s">
        <v>28</v>
      </c>
      <c r="B75" s="103"/>
      <c r="C75" s="40"/>
      <c r="D75" s="80"/>
      <c r="E75" s="48"/>
      <c r="F75" s="80"/>
      <c r="G75" s="35"/>
      <c r="H75" s="80"/>
      <c r="I75" s="37"/>
      <c r="J75" s="21"/>
      <c r="K75" s="53"/>
    </row>
    <row r="76" spans="1:15" ht="21.75" customHeight="1" x14ac:dyDescent="0.2">
      <c r="A76" s="11" t="s">
        <v>29</v>
      </c>
      <c r="B76" s="103"/>
      <c r="C76" s="40"/>
      <c r="D76" s="80"/>
      <c r="E76" s="48"/>
      <c r="F76" s="80"/>
      <c r="G76" s="35"/>
      <c r="H76" s="80"/>
      <c r="I76" s="37"/>
      <c r="J76" s="21"/>
      <c r="K76" s="53"/>
    </row>
    <row r="77" spans="1:15" ht="21.75" customHeight="1" x14ac:dyDescent="0.2">
      <c r="A77" s="11" t="s">
        <v>30</v>
      </c>
      <c r="B77" s="103"/>
      <c r="C77" s="40"/>
      <c r="D77" s="80"/>
      <c r="E77" s="48"/>
      <c r="F77" s="80"/>
      <c r="G77" s="35"/>
      <c r="H77" s="80"/>
      <c r="I77" s="37"/>
      <c r="J77" s="21"/>
      <c r="K77" s="53"/>
    </row>
    <row r="78" spans="1:15" ht="21.75" customHeight="1" thickBot="1" x14ac:dyDescent="0.25">
      <c r="A78" s="11" t="s">
        <v>31</v>
      </c>
      <c r="B78" s="103"/>
      <c r="C78" s="40"/>
      <c r="D78" s="120">
        <v>2116753.58</v>
      </c>
      <c r="E78" s="88"/>
      <c r="F78" s="120">
        <v>2116754</v>
      </c>
      <c r="G78" s="88"/>
      <c r="H78" s="120">
        <v>2116753.58</v>
      </c>
      <c r="I78" s="35"/>
      <c r="J78" s="65">
        <v>2116754</v>
      </c>
      <c r="K78" s="53"/>
    </row>
    <row r="79" spans="1:15" ht="21.75" customHeight="1" thickTop="1" x14ac:dyDescent="0.2">
      <c r="A79" s="11" t="s">
        <v>32</v>
      </c>
      <c r="B79" s="103"/>
      <c r="C79" s="40"/>
      <c r="D79" s="117"/>
      <c r="E79" s="88"/>
      <c r="F79" s="117"/>
      <c r="G79" s="88"/>
      <c r="H79" s="117"/>
      <c r="I79" s="35"/>
      <c r="J79" s="48"/>
    </row>
    <row r="80" spans="1:15" ht="21.75" customHeight="1" x14ac:dyDescent="0.2">
      <c r="A80" s="11" t="s">
        <v>33</v>
      </c>
      <c r="B80" s="103"/>
      <c r="C80" s="40"/>
      <c r="D80" s="124">
        <v>1666827</v>
      </c>
      <c r="E80" s="88"/>
      <c r="F80" s="117">
        <v>1666827</v>
      </c>
      <c r="G80" s="88"/>
      <c r="H80" s="124">
        <v>1666827</v>
      </c>
      <c r="I80" s="35"/>
      <c r="J80" s="48">
        <v>1666827</v>
      </c>
      <c r="K80" s="53"/>
      <c r="N80" s="108"/>
      <c r="O80" s="109"/>
    </row>
    <row r="81" spans="1:15" ht="21.75" customHeight="1" x14ac:dyDescent="0.2">
      <c r="A81" s="11" t="s">
        <v>34</v>
      </c>
      <c r="B81" s="103"/>
      <c r="C81" s="40"/>
      <c r="D81" s="124">
        <v>2062461</v>
      </c>
      <c r="E81" s="88"/>
      <c r="F81" s="117">
        <v>2062461</v>
      </c>
      <c r="G81" s="88"/>
      <c r="H81" s="124">
        <v>2062461</v>
      </c>
      <c r="I81" s="35"/>
      <c r="J81" s="48">
        <v>2062461</v>
      </c>
      <c r="K81" s="53"/>
      <c r="N81" s="108"/>
      <c r="O81" s="109"/>
    </row>
    <row r="82" spans="1:15" ht="21.75" customHeight="1" x14ac:dyDescent="0.2">
      <c r="A82" s="11" t="s">
        <v>216</v>
      </c>
      <c r="B82" s="103"/>
      <c r="C82" s="40"/>
      <c r="D82" s="124"/>
      <c r="E82" s="88"/>
      <c r="F82" s="124"/>
      <c r="G82" s="88"/>
      <c r="H82" s="124"/>
      <c r="I82" s="35"/>
      <c r="J82" s="48"/>
      <c r="K82" s="53"/>
      <c r="N82" s="108"/>
      <c r="O82" s="109"/>
    </row>
    <row r="83" spans="1:15" ht="21.75" customHeight="1" x14ac:dyDescent="0.2">
      <c r="A83" s="110" t="s">
        <v>215</v>
      </c>
      <c r="B83" s="103"/>
      <c r="C83" s="40"/>
      <c r="D83" s="124">
        <v>-7372</v>
      </c>
      <c r="E83" s="88"/>
      <c r="F83" s="117">
        <v>-7372</v>
      </c>
      <c r="G83" s="88"/>
      <c r="H83" s="124">
        <v>0</v>
      </c>
      <c r="I83" s="35"/>
      <c r="J83" s="48">
        <v>0</v>
      </c>
      <c r="K83" s="53"/>
      <c r="N83" s="108"/>
      <c r="O83" s="109"/>
    </row>
    <row r="84" spans="1:15" ht="21.75" customHeight="1" x14ac:dyDescent="0.2">
      <c r="A84" s="11" t="s">
        <v>35</v>
      </c>
      <c r="B84" s="103"/>
      <c r="C84" s="40"/>
      <c r="D84" s="124">
        <v>568131</v>
      </c>
      <c r="E84" s="88"/>
      <c r="F84" s="117">
        <v>568131</v>
      </c>
      <c r="G84" s="88"/>
      <c r="H84" s="124">
        <v>0</v>
      </c>
      <c r="I84" s="35"/>
      <c r="J84" s="48">
        <v>0</v>
      </c>
      <c r="K84" s="53"/>
    </row>
    <row r="85" spans="1:15" ht="21.75" customHeight="1" x14ac:dyDescent="0.2">
      <c r="A85" s="11" t="s">
        <v>36</v>
      </c>
      <c r="B85" s="103"/>
      <c r="C85" s="40"/>
      <c r="D85" s="117"/>
      <c r="E85" s="88"/>
      <c r="F85" s="117"/>
      <c r="G85" s="88"/>
      <c r="H85" s="117"/>
      <c r="I85" s="35"/>
      <c r="J85" s="48"/>
      <c r="K85" s="53"/>
    </row>
    <row r="86" spans="1:15" ht="21.75" customHeight="1" x14ac:dyDescent="0.2">
      <c r="A86" s="11" t="s">
        <v>37</v>
      </c>
      <c r="B86" s="103"/>
      <c r="C86" s="40"/>
      <c r="D86" s="124">
        <v>211675</v>
      </c>
      <c r="E86" s="88"/>
      <c r="F86" s="117">
        <v>211675</v>
      </c>
      <c r="G86" s="88"/>
      <c r="H86" s="124">
        <v>211675</v>
      </c>
      <c r="I86" s="35"/>
      <c r="J86" s="48">
        <v>211675</v>
      </c>
      <c r="K86" s="53"/>
    </row>
    <row r="87" spans="1:15" ht="21.75" customHeight="1" x14ac:dyDescent="0.2">
      <c r="A87" s="11" t="s">
        <v>38</v>
      </c>
      <c r="B87" s="103"/>
      <c r="C87" s="40"/>
      <c r="D87" s="124">
        <v>-24627</v>
      </c>
      <c r="E87" s="88"/>
      <c r="F87" s="117">
        <v>-105060</v>
      </c>
      <c r="G87" s="88"/>
      <c r="H87" s="124">
        <v>204760</v>
      </c>
      <c r="I87" s="35"/>
      <c r="J87" s="48">
        <v>229864</v>
      </c>
      <c r="K87" s="53"/>
    </row>
    <row r="88" spans="1:15" ht="21.75" customHeight="1" x14ac:dyDescent="0.2">
      <c r="A88" s="56" t="s">
        <v>106</v>
      </c>
      <c r="B88" s="103"/>
      <c r="C88" s="40"/>
      <c r="D88" s="99">
        <v>10793904</v>
      </c>
      <c r="E88" s="88"/>
      <c r="F88" s="99">
        <v>10698370</v>
      </c>
      <c r="G88" s="88"/>
      <c r="H88" s="99">
        <v>144052</v>
      </c>
      <c r="I88" s="35"/>
      <c r="J88" s="51">
        <v>144052</v>
      </c>
      <c r="K88" s="53"/>
    </row>
    <row r="89" spans="1:15" ht="21.75" customHeight="1" x14ac:dyDescent="0.2">
      <c r="A89" s="11" t="s">
        <v>39</v>
      </c>
      <c r="B89" s="103"/>
      <c r="C89" s="40"/>
      <c r="D89" s="117">
        <f>SUM(D80:D88)</f>
        <v>15270999</v>
      </c>
      <c r="E89" s="88"/>
      <c r="F89" s="117">
        <f>SUM(F80:F88)</f>
        <v>15095032</v>
      </c>
      <c r="G89" s="88"/>
      <c r="H89" s="117">
        <f>SUM(H80:H88)</f>
        <v>4289775</v>
      </c>
      <c r="I89" s="35"/>
      <c r="J89" s="117">
        <f>SUM(J80:J88)</f>
        <v>4314879</v>
      </c>
      <c r="K89" s="53"/>
    </row>
    <row r="90" spans="1:15" ht="21.75" customHeight="1" x14ac:dyDescent="0.2">
      <c r="A90" s="56" t="s">
        <v>107</v>
      </c>
      <c r="B90" s="103"/>
      <c r="C90" s="40"/>
      <c r="D90" s="99">
        <v>144352</v>
      </c>
      <c r="E90" s="88"/>
      <c r="F90" s="99">
        <v>133129</v>
      </c>
      <c r="G90" s="88"/>
      <c r="H90" s="51">
        <v>0</v>
      </c>
      <c r="I90" s="35"/>
      <c r="J90" s="51">
        <v>0</v>
      </c>
      <c r="K90" s="79"/>
    </row>
    <row r="91" spans="1:15" ht="21.75" customHeight="1" x14ac:dyDescent="0.2">
      <c r="A91" s="23" t="s">
        <v>40</v>
      </c>
      <c r="B91" s="103"/>
      <c r="C91" s="40"/>
      <c r="D91" s="90">
        <f>SUM(D89:D90)</f>
        <v>15415351</v>
      </c>
      <c r="E91" s="88"/>
      <c r="F91" s="90">
        <f>SUM(F89:F90)</f>
        <v>15228161</v>
      </c>
      <c r="G91" s="88"/>
      <c r="H91" s="90">
        <f>SUM(H89:H90)</f>
        <v>4289775</v>
      </c>
      <c r="I91" s="35"/>
      <c r="J91" s="90">
        <f>SUM(J89:J90)</f>
        <v>4314879</v>
      </c>
      <c r="K91" s="53"/>
    </row>
    <row r="92" spans="1:15" ht="21.75" customHeight="1" thickBot="1" x14ac:dyDescent="0.25">
      <c r="A92" s="23" t="s">
        <v>41</v>
      </c>
      <c r="B92" s="103"/>
      <c r="C92" s="40"/>
      <c r="D92" s="65">
        <f>SUM(D64,D91)</f>
        <v>30753954</v>
      </c>
      <c r="E92" s="88"/>
      <c r="F92" s="65">
        <f>SUM(F64,F91)</f>
        <v>30050577</v>
      </c>
      <c r="G92" s="88"/>
      <c r="H92" s="65">
        <f>SUM(H64,H91)</f>
        <v>7272875</v>
      </c>
      <c r="I92" s="35"/>
      <c r="J92" s="65">
        <f>SUM(J64,J91)</f>
        <v>7357828</v>
      </c>
      <c r="K92" s="53"/>
    </row>
    <row r="93" spans="1:15" ht="21.75" customHeight="1" thickTop="1" x14ac:dyDescent="0.2">
      <c r="D93" s="80">
        <f>D92-D32</f>
        <v>0</v>
      </c>
      <c r="F93" s="80">
        <f>F92-F32</f>
        <v>0</v>
      </c>
      <c r="H93" s="80">
        <f>H92-H32</f>
        <v>0</v>
      </c>
      <c r="I93" s="111"/>
      <c r="J93" s="80">
        <f>J92-J32</f>
        <v>0</v>
      </c>
      <c r="K93" s="112"/>
    </row>
    <row r="94" spans="1:15" ht="21.75" customHeight="1" x14ac:dyDescent="0.2">
      <c r="A94" s="11" t="s">
        <v>258</v>
      </c>
    </row>
    <row r="96" spans="1:15" ht="21.75" customHeight="1" x14ac:dyDescent="0.2">
      <c r="A96" s="113"/>
    </row>
    <row r="98" spans="1:11" ht="21.75" customHeight="1" x14ac:dyDescent="0.2">
      <c r="B98" s="11" t="s">
        <v>42</v>
      </c>
    </row>
    <row r="99" spans="1:11" ht="21.75" customHeight="1" x14ac:dyDescent="0.2">
      <c r="A99" s="113"/>
    </row>
    <row r="103" spans="1:11" ht="21.75" customHeight="1" x14ac:dyDescent="0.2">
      <c r="F103" s="47"/>
      <c r="G103" s="53"/>
      <c r="H103" s="47"/>
      <c r="I103" s="53"/>
      <c r="J103" s="47"/>
      <c r="K103" s="53"/>
    </row>
    <row r="104" spans="1:11" ht="21.75" customHeight="1" x14ac:dyDescent="0.2">
      <c r="F104" s="47"/>
      <c r="G104" s="53"/>
      <c r="H104" s="47"/>
      <c r="I104" s="53"/>
      <c r="J104" s="47"/>
      <c r="K104" s="53"/>
    </row>
    <row r="105" spans="1:11" ht="21.75" customHeight="1" x14ac:dyDescent="0.2">
      <c r="F105" s="47"/>
      <c r="G105" s="53"/>
      <c r="H105" s="47"/>
      <c r="I105" s="53"/>
      <c r="J105" s="47"/>
      <c r="K105" s="53"/>
    </row>
    <row r="106" spans="1:11" ht="21.75" customHeight="1" x14ac:dyDescent="0.2">
      <c r="F106" s="47"/>
      <c r="G106" s="53"/>
      <c r="H106" s="47"/>
      <c r="I106" s="53"/>
      <c r="J106" s="47"/>
      <c r="K106" s="53"/>
    </row>
    <row r="107" spans="1:11" ht="21.75" customHeight="1" x14ac:dyDescent="0.2">
      <c r="F107" s="47"/>
      <c r="G107" s="53"/>
      <c r="H107" s="47"/>
      <c r="I107" s="53"/>
      <c r="J107" s="47"/>
      <c r="K107" s="53"/>
    </row>
    <row r="108" spans="1:11" ht="21.75" customHeight="1" x14ac:dyDescent="0.2">
      <c r="F108" s="47"/>
      <c r="G108" s="53"/>
      <c r="H108" s="47"/>
      <c r="I108" s="53"/>
      <c r="J108" s="47"/>
      <c r="K108" s="53"/>
    </row>
    <row r="109" spans="1:11" ht="21.75" customHeight="1" x14ac:dyDescent="0.2">
      <c r="F109" s="47"/>
      <c r="G109" s="53"/>
      <c r="H109" s="47"/>
      <c r="I109" s="53"/>
      <c r="J109" s="47"/>
      <c r="K109" s="53"/>
    </row>
    <row r="110" spans="1:11" ht="21.75" customHeight="1" x14ac:dyDescent="0.2">
      <c r="F110" s="47"/>
      <c r="G110" s="53"/>
      <c r="H110" s="47"/>
      <c r="I110" s="53"/>
      <c r="J110" s="47"/>
      <c r="K110" s="53"/>
    </row>
    <row r="111" spans="1:11" ht="21.75" customHeight="1" x14ac:dyDescent="0.2">
      <c r="F111" s="47"/>
      <c r="G111" s="53"/>
      <c r="H111" s="47"/>
      <c r="I111" s="53"/>
      <c r="J111" s="47"/>
      <c r="K111" s="53"/>
    </row>
    <row r="112" spans="1:11" ht="21.75" customHeight="1" x14ac:dyDescent="0.2">
      <c r="F112" s="47"/>
      <c r="G112" s="53"/>
      <c r="H112" s="47"/>
      <c r="I112" s="53"/>
      <c r="J112" s="47"/>
      <c r="K112" s="53"/>
    </row>
    <row r="113" spans="6:11" ht="21.75" customHeight="1" x14ac:dyDescent="0.2">
      <c r="F113" s="47"/>
      <c r="G113" s="53"/>
      <c r="H113" s="47"/>
      <c r="I113" s="53"/>
      <c r="J113" s="47"/>
      <c r="K113" s="53"/>
    </row>
    <row r="114" spans="6:11" ht="21.75" customHeight="1" x14ac:dyDescent="0.2">
      <c r="F114" s="47"/>
      <c r="G114" s="53"/>
      <c r="H114" s="47"/>
      <c r="I114" s="53"/>
      <c r="J114" s="47"/>
      <c r="K114" s="53"/>
    </row>
    <row r="115" spans="6:11" ht="21.75" customHeight="1" x14ac:dyDescent="0.2">
      <c r="F115" s="47"/>
      <c r="G115" s="53"/>
      <c r="H115" s="47"/>
      <c r="I115" s="53"/>
      <c r="J115" s="47"/>
      <c r="K115" s="53"/>
    </row>
    <row r="116" spans="6:11" ht="21.75" customHeight="1" x14ac:dyDescent="0.2">
      <c r="F116" s="47"/>
      <c r="G116" s="53"/>
      <c r="H116" s="47"/>
      <c r="I116" s="53"/>
      <c r="J116" s="47"/>
      <c r="K116" s="53"/>
    </row>
    <row r="117" spans="6:11" ht="21.75" customHeight="1" x14ac:dyDescent="0.2">
      <c r="F117" s="47"/>
      <c r="G117" s="53"/>
      <c r="H117" s="47"/>
      <c r="I117" s="53"/>
      <c r="J117" s="47"/>
      <c r="K117" s="53"/>
    </row>
    <row r="118" spans="6:11" ht="21.75" customHeight="1" x14ac:dyDescent="0.2">
      <c r="F118" s="47"/>
      <c r="G118" s="53"/>
      <c r="H118" s="47"/>
      <c r="I118" s="53"/>
      <c r="J118" s="47"/>
      <c r="K118" s="53"/>
    </row>
    <row r="119" spans="6:11" ht="21.75" customHeight="1" x14ac:dyDescent="0.2">
      <c r="F119" s="47"/>
      <c r="G119" s="53"/>
      <c r="H119" s="47"/>
      <c r="I119" s="53"/>
      <c r="J119" s="47"/>
      <c r="K119" s="53"/>
    </row>
    <row r="120" spans="6:11" ht="21.75" customHeight="1" x14ac:dyDescent="0.2">
      <c r="F120" s="47"/>
      <c r="G120" s="53"/>
      <c r="H120" s="47"/>
      <c r="I120" s="53"/>
      <c r="J120" s="47"/>
      <c r="K120" s="53"/>
    </row>
    <row r="121" spans="6:11" ht="21.75" customHeight="1" x14ac:dyDescent="0.2">
      <c r="F121" s="47"/>
      <c r="G121" s="53"/>
      <c r="H121" s="47"/>
      <c r="I121" s="53"/>
      <c r="J121" s="47"/>
      <c r="K121" s="53"/>
    </row>
    <row r="122" spans="6:11" ht="21.75" customHeight="1" x14ac:dyDescent="0.2">
      <c r="F122" s="47"/>
      <c r="G122" s="53"/>
      <c r="H122" s="47"/>
      <c r="I122" s="53"/>
      <c r="J122" s="47"/>
      <c r="K122" s="53"/>
    </row>
    <row r="123" spans="6:11" ht="21.75" customHeight="1" x14ac:dyDescent="0.2">
      <c r="F123" s="47"/>
      <c r="G123" s="53"/>
      <c r="H123" s="47"/>
      <c r="I123" s="53"/>
      <c r="J123" s="47"/>
      <c r="K123" s="53"/>
    </row>
    <row r="124" spans="6:11" ht="21.75" customHeight="1" x14ac:dyDescent="0.2">
      <c r="F124" s="47"/>
      <c r="G124" s="53"/>
      <c r="H124" s="47"/>
      <c r="I124" s="53"/>
      <c r="J124" s="47"/>
      <c r="K124" s="53"/>
    </row>
    <row r="125" spans="6:11" ht="21.75" customHeight="1" x14ac:dyDescent="0.2">
      <c r="F125" s="47"/>
      <c r="G125" s="53"/>
      <c r="H125" s="47"/>
      <c r="I125" s="53"/>
      <c r="J125" s="47"/>
      <c r="K125" s="53"/>
    </row>
    <row r="126" spans="6:11" ht="21.75" customHeight="1" x14ac:dyDescent="0.2">
      <c r="F126" s="47"/>
      <c r="G126" s="53"/>
      <c r="H126" s="47"/>
      <c r="I126" s="53"/>
      <c r="J126" s="47"/>
      <c r="K126" s="53"/>
    </row>
    <row r="127" spans="6:11" ht="21.75" customHeight="1" x14ac:dyDescent="0.2">
      <c r="F127" s="47"/>
      <c r="G127" s="53"/>
      <c r="H127" s="47"/>
      <c r="I127" s="53"/>
      <c r="J127" s="47"/>
      <c r="K127" s="53"/>
    </row>
    <row r="128" spans="6:11" ht="21.75" customHeight="1" x14ac:dyDescent="0.2">
      <c r="F128" s="47"/>
      <c r="G128" s="53"/>
      <c r="H128" s="47"/>
      <c r="I128" s="53"/>
      <c r="J128" s="47"/>
      <c r="K128" s="53"/>
    </row>
    <row r="129" spans="6:11" ht="21.75" customHeight="1" x14ac:dyDescent="0.2">
      <c r="F129" s="47"/>
      <c r="G129" s="53"/>
      <c r="H129" s="47"/>
      <c r="I129" s="53"/>
      <c r="J129" s="47"/>
      <c r="K129" s="53"/>
    </row>
    <row r="130" spans="6:11" ht="21.75" customHeight="1" x14ac:dyDescent="0.2">
      <c r="F130" s="47"/>
      <c r="G130" s="53"/>
      <c r="H130" s="47"/>
      <c r="I130" s="53"/>
      <c r="J130" s="47"/>
      <c r="K130" s="53"/>
    </row>
  </sheetData>
  <mergeCells count="6">
    <mergeCell ref="D5:F5"/>
    <mergeCell ref="H5:J5"/>
    <mergeCell ref="D39:F39"/>
    <mergeCell ref="H39:J39"/>
    <mergeCell ref="D71:F71"/>
    <mergeCell ref="H71:J71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4" max="16383" man="1"/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5"/>
  <sheetViews>
    <sheetView showGridLines="0" view="pageBreakPreview" topLeftCell="A132" zoomScale="145" zoomScaleNormal="85" zoomScaleSheetLayoutView="145" workbookViewId="0">
      <selection activeCell="A132" sqref="A1:XFD1048576"/>
    </sheetView>
  </sheetViews>
  <sheetFormatPr defaultColWidth="9.140625" defaultRowHeight="22.5" customHeight="1" x14ac:dyDescent="0.2"/>
  <cols>
    <col min="1" max="1" width="46.5703125" style="11" customWidth="1"/>
    <col min="2" max="2" width="5.5703125" style="11" customWidth="1"/>
    <col min="3" max="3" width="1.42578125" style="31" customWidth="1"/>
    <col min="4" max="4" width="14.5703125" style="11" bestFit="1" customWidth="1"/>
    <col min="5" max="5" width="1.42578125" style="11" customWidth="1"/>
    <col min="6" max="6" width="14.5703125" style="11" bestFit="1" customWidth="1"/>
    <col min="7" max="7" width="1.42578125" style="31" customWidth="1"/>
    <col min="8" max="8" width="12.5703125" style="11" customWidth="1"/>
    <col min="9" max="9" width="1.42578125" style="11" customWidth="1"/>
    <col min="10" max="10" width="12.5703125" style="11" customWidth="1"/>
    <col min="11" max="11" width="2" style="31" customWidth="1"/>
    <col min="12" max="16384" width="9.140625" style="11"/>
  </cols>
  <sheetData>
    <row r="1" spans="1:12" s="23" customFormat="1" ht="21" x14ac:dyDescent="0.2">
      <c r="C1" s="34"/>
      <c r="G1" s="34"/>
      <c r="J1" s="12" t="s">
        <v>132</v>
      </c>
      <c r="K1" s="31"/>
    </row>
    <row r="2" spans="1:12" s="23" customFormat="1" ht="21" x14ac:dyDescent="0.2">
      <c r="A2" s="23" t="s">
        <v>0</v>
      </c>
      <c r="C2" s="34"/>
      <c r="G2" s="34"/>
      <c r="K2" s="31"/>
    </row>
    <row r="3" spans="1:12" s="23" customFormat="1" ht="21" x14ac:dyDescent="0.2">
      <c r="A3" s="23" t="s">
        <v>43</v>
      </c>
      <c r="C3" s="34"/>
      <c r="G3" s="34"/>
      <c r="K3" s="31"/>
    </row>
    <row r="4" spans="1:12" s="23" customFormat="1" ht="21" x14ac:dyDescent="0.2">
      <c r="A4" s="23" t="s">
        <v>236</v>
      </c>
      <c r="C4" s="34"/>
      <c r="G4" s="34"/>
      <c r="K4" s="31"/>
    </row>
    <row r="5" spans="1:12" ht="21" x14ac:dyDescent="0.2">
      <c r="A5" s="43"/>
      <c r="B5" s="43"/>
      <c r="D5" s="43"/>
      <c r="E5" s="43"/>
      <c r="F5" s="43"/>
      <c r="H5" s="12"/>
      <c r="I5" s="43"/>
      <c r="J5" s="12" t="s">
        <v>155</v>
      </c>
    </row>
    <row r="6" spans="1:12" s="23" customFormat="1" ht="21" x14ac:dyDescent="0.2">
      <c r="A6" s="44"/>
      <c r="B6" s="44"/>
      <c r="C6" s="34"/>
      <c r="D6" s="45"/>
      <c r="E6" s="64" t="s">
        <v>1</v>
      </c>
      <c r="F6" s="45"/>
      <c r="G6" s="34"/>
      <c r="H6" s="45"/>
      <c r="I6" s="64" t="s">
        <v>2</v>
      </c>
      <c r="J6" s="45"/>
      <c r="K6" s="31"/>
      <c r="L6" s="11"/>
    </row>
    <row r="7" spans="1:12" ht="21" x14ac:dyDescent="0.2">
      <c r="B7" s="41" t="s">
        <v>3</v>
      </c>
      <c r="D7" s="41">
        <v>2567</v>
      </c>
      <c r="F7" s="41">
        <v>2566</v>
      </c>
      <c r="H7" s="41">
        <v>2567</v>
      </c>
      <c r="J7" s="41">
        <v>2566</v>
      </c>
    </row>
    <row r="8" spans="1:12" ht="21" x14ac:dyDescent="0.2">
      <c r="A8" s="23" t="s">
        <v>44</v>
      </c>
      <c r="B8" s="46"/>
      <c r="D8" s="47"/>
      <c r="F8" s="47"/>
      <c r="H8" s="47"/>
    </row>
    <row r="9" spans="1:12" ht="21" x14ac:dyDescent="0.2">
      <c r="A9" s="11" t="s">
        <v>45</v>
      </c>
      <c r="B9" s="13"/>
      <c r="D9" s="88">
        <v>820356</v>
      </c>
      <c r="E9" s="88"/>
      <c r="F9" s="88">
        <v>765541</v>
      </c>
      <c r="G9" s="88"/>
      <c r="H9" s="89">
        <v>5912</v>
      </c>
      <c r="I9" s="88"/>
      <c r="J9" s="89">
        <v>6432</v>
      </c>
    </row>
    <row r="10" spans="1:12" ht="21" x14ac:dyDescent="0.2">
      <c r="A10" s="11" t="s">
        <v>46</v>
      </c>
      <c r="B10" s="46"/>
      <c r="D10" s="88">
        <v>612304</v>
      </c>
      <c r="E10" s="88"/>
      <c r="F10" s="88">
        <v>307779</v>
      </c>
      <c r="G10" s="88"/>
      <c r="H10" s="89">
        <v>0</v>
      </c>
      <c r="I10" s="92"/>
      <c r="J10" s="89">
        <v>0</v>
      </c>
    </row>
    <row r="11" spans="1:12" ht="21" x14ac:dyDescent="0.2">
      <c r="A11" s="11" t="s">
        <v>47</v>
      </c>
      <c r="B11" s="46"/>
      <c r="D11" s="88">
        <v>10191</v>
      </c>
      <c r="E11" s="88"/>
      <c r="F11" s="88">
        <v>8414</v>
      </c>
      <c r="G11" s="88"/>
      <c r="H11" s="100">
        <v>3878</v>
      </c>
      <c r="I11" s="92"/>
      <c r="J11" s="100">
        <v>2681</v>
      </c>
    </row>
    <row r="12" spans="1:12" ht="21" x14ac:dyDescent="0.2">
      <c r="A12" s="11" t="s">
        <v>48</v>
      </c>
      <c r="B12" s="46">
        <v>3</v>
      </c>
      <c r="D12" s="90">
        <v>964</v>
      </c>
      <c r="E12" s="88"/>
      <c r="F12" s="90">
        <v>1806</v>
      </c>
      <c r="G12" s="88"/>
      <c r="H12" s="101">
        <v>297955</v>
      </c>
      <c r="I12" s="88"/>
      <c r="J12" s="101">
        <v>61329</v>
      </c>
      <c r="L12" s="47"/>
    </row>
    <row r="13" spans="1:12" ht="21" x14ac:dyDescent="0.2">
      <c r="A13" s="23" t="s">
        <v>49</v>
      </c>
      <c r="B13" s="13"/>
      <c r="D13" s="51">
        <f>SUM(D9:D12)</f>
        <v>1443815</v>
      </c>
      <c r="E13" s="48"/>
      <c r="F13" s="51">
        <f>SUM(F9:F12)</f>
        <v>1083540</v>
      </c>
      <c r="G13" s="49"/>
      <c r="H13" s="51">
        <f>SUM(H9:H12)</f>
        <v>307745</v>
      </c>
      <c r="I13" s="48"/>
      <c r="J13" s="51">
        <f>SUM(J9:J12)</f>
        <v>70442</v>
      </c>
      <c r="L13" s="47"/>
    </row>
    <row r="14" spans="1:12" ht="21" x14ac:dyDescent="0.2">
      <c r="A14" s="23" t="s">
        <v>50</v>
      </c>
      <c r="B14" s="13"/>
      <c r="D14" s="48"/>
      <c r="E14" s="48"/>
      <c r="F14" s="48"/>
      <c r="G14" s="49"/>
      <c r="H14" s="47"/>
      <c r="I14" s="48"/>
      <c r="J14" s="47"/>
    </row>
    <row r="15" spans="1:12" ht="21" x14ac:dyDescent="0.2">
      <c r="A15" s="11" t="s">
        <v>51</v>
      </c>
      <c r="B15" s="13"/>
      <c r="D15" s="88">
        <v>569634</v>
      </c>
      <c r="E15" s="88"/>
      <c r="F15" s="88">
        <v>519940</v>
      </c>
      <c r="G15" s="88"/>
      <c r="H15" s="89">
        <v>4888</v>
      </c>
      <c r="I15" s="88"/>
      <c r="J15" s="89">
        <v>3778</v>
      </c>
    </row>
    <row r="16" spans="1:12" ht="21" x14ac:dyDescent="0.2">
      <c r="A16" s="11" t="s">
        <v>52</v>
      </c>
      <c r="B16" s="46"/>
      <c r="D16" s="88">
        <v>306911</v>
      </c>
      <c r="E16" s="88"/>
      <c r="F16" s="88">
        <v>132913</v>
      </c>
      <c r="G16" s="88"/>
      <c r="H16" s="89">
        <v>0</v>
      </c>
      <c r="I16" s="92"/>
      <c r="J16" s="89">
        <v>0</v>
      </c>
    </row>
    <row r="17" spans="1:10" ht="21" x14ac:dyDescent="0.2">
      <c r="A17" s="11" t="s">
        <v>53</v>
      </c>
      <c r="B17" s="46"/>
      <c r="D17" s="88">
        <v>6235</v>
      </c>
      <c r="E17" s="88"/>
      <c r="F17" s="88">
        <v>9953</v>
      </c>
      <c r="G17" s="88"/>
      <c r="H17" s="96">
        <v>1385</v>
      </c>
      <c r="I17" s="92"/>
      <c r="J17" s="96">
        <v>1357</v>
      </c>
    </row>
    <row r="18" spans="1:10" ht="21" x14ac:dyDescent="0.2">
      <c r="A18" s="11" t="s">
        <v>54</v>
      </c>
      <c r="B18" s="46"/>
      <c r="D18" s="88">
        <v>199354</v>
      </c>
      <c r="E18" s="88"/>
      <c r="F18" s="88">
        <v>136822</v>
      </c>
      <c r="G18" s="88"/>
      <c r="H18" s="96">
        <v>34</v>
      </c>
      <c r="I18" s="92"/>
      <c r="J18" s="96">
        <v>161</v>
      </c>
    </row>
    <row r="19" spans="1:10" ht="21" x14ac:dyDescent="0.2">
      <c r="A19" s="11" t="s">
        <v>55</v>
      </c>
      <c r="B19" s="46"/>
      <c r="D19" s="88">
        <v>320762</v>
      </c>
      <c r="E19" s="88"/>
      <c r="F19" s="88">
        <v>315046</v>
      </c>
      <c r="G19" s="88"/>
      <c r="H19" s="96">
        <v>60518</v>
      </c>
      <c r="I19" s="88"/>
      <c r="J19" s="96">
        <v>50822</v>
      </c>
    </row>
    <row r="20" spans="1:10" ht="21" x14ac:dyDescent="0.2">
      <c r="A20" s="23" t="s">
        <v>56</v>
      </c>
      <c r="B20" s="46"/>
      <c r="D20" s="121">
        <f>SUM(D15:D19)</f>
        <v>1402896</v>
      </c>
      <c r="E20" s="88"/>
      <c r="F20" s="121">
        <f>SUM(F15:F19)</f>
        <v>1114674</v>
      </c>
      <c r="G20" s="88"/>
      <c r="H20" s="121">
        <f>SUM(H15:H19)</f>
        <v>66825</v>
      </c>
      <c r="I20" s="48"/>
      <c r="J20" s="121">
        <f>SUM(J15:J19)</f>
        <v>56118</v>
      </c>
    </row>
    <row r="21" spans="1:10" ht="21" x14ac:dyDescent="0.2">
      <c r="A21" s="23" t="s">
        <v>183</v>
      </c>
      <c r="B21" s="46"/>
      <c r="D21" s="88">
        <f>SUM(D13-D20)</f>
        <v>40919</v>
      </c>
      <c r="E21" s="88"/>
      <c r="F21" s="88">
        <f>SUM(F13-F20)</f>
        <v>-31134</v>
      </c>
      <c r="G21" s="88"/>
      <c r="H21" s="88">
        <f>SUM(H13-H20)</f>
        <v>240920</v>
      </c>
      <c r="I21" s="48"/>
      <c r="J21" s="88">
        <f>SUM(J13-J20)</f>
        <v>14324</v>
      </c>
    </row>
    <row r="22" spans="1:10" ht="21" x14ac:dyDescent="0.2">
      <c r="A22" s="11" t="s">
        <v>257</v>
      </c>
      <c r="B22" s="46">
        <v>7</v>
      </c>
      <c r="D22" s="88">
        <v>-6819</v>
      </c>
      <c r="E22" s="88"/>
      <c r="F22" s="88">
        <v>-4724</v>
      </c>
      <c r="G22" s="88"/>
      <c r="H22" s="89">
        <v>0</v>
      </c>
      <c r="I22" s="88"/>
      <c r="J22" s="89">
        <v>0</v>
      </c>
    </row>
    <row r="23" spans="1:10" ht="21" x14ac:dyDescent="0.2">
      <c r="A23" s="11" t="s">
        <v>178</v>
      </c>
      <c r="B23" s="46"/>
      <c r="D23" s="88">
        <v>17020</v>
      </c>
      <c r="E23" s="88"/>
      <c r="F23" s="88">
        <v>10945</v>
      </c>
      <c r="G23" s="88"/>
      <c r="H23" s="100">
        <v>14036</v>
      </c>
      <c r="I23" s="92"/>
      <c r="J23" s="100">
        <v>13923</v>
      </c>
    </row>
    <row r="24" spans="1:10" ht="21" x14ac:dyDescent="0.2">
      <c r="A24" s="11" t="s">
        <v>203</v>
      </c>
      <c r="B24" s="46"/>
      <c r="D24" s="90">
        <v>-58411</v>
      </c>
      <c r="E24" s="88"/>
      <c r="F24" s="90">
        <v>-48960</v>
      </c>
      <c r="G24" s="88"/>
      <c r="H24" s="90">
        <v>-28579</v>
      </c>
      <c r="I24" s="88"/>
      <c r="J24" s="90">
        <v>-27204</v>
      </c>
    </row>
    <row r="25" spans="1:10" ht="21" x14ac:dyDescent="0.2">
      <c r="A25" s="23" t="s">
        <v>182</v>
      </c>
      <c r="B25" s="46"/>
      <c r="D25" s="89">
        <f>SUM(D21:D24)</f>
        <v>-7291</v>
      </c>
      <c r="E25" s="88"/>
      <c r="F25" s="89">
        <f>SUM(F21:F24)</f>
        <v>-73873</v>
      </c>
      <c r="G25" s="88"/>
      <c r="H25" s="89">
        <f>SUM(H21:H24)</f>
        <v>226377</v>
      </c>
      <c r="I25" s="48"/>
      <c r="J25" s="89">
        <f>SUM(J21:J24)</f>
        <v>1043</v>
      </c>
    </row>
    <row r="26" spans="1:10" ht="21" x14ac:dyDescent="0.2">
      <c r="A26" s="11" t="s">
        <v>252</v>
      </c>
      <c r="B26" s="46">
        <v>12</v>
      </c>
      <c r="D26" s="90">
        <v>19116</v>
      </c>
      <c r="E26" s="88">
        <v>19116</v>
      </c>
      <c r="F26" s="90">
        <v>77924</v>
      </c>
      <c r="G26" s="88"/>
      <c r="H26" s="90">
        <v>858</v>
      </c>
      <c r="I26" s="88"/>
      <c r="J26" s="101">
        <v>975</v>
      </c>
    </row>
    <row r="27" spans="1:10" ht="21.75" thickBot="1" x14ac:dyDescent="0.25">
      <c r="A27" s="23" t="s">
        <v>210</v>
      </c>
      <c r="B27" s="13"/>
      <c r="D27" s="125">
        <f>SUM(D25:D26)</f>
        <v>11825</v>
      </c>
      <c r="E27" s="88"/>
      <c r="F27" s="125">
        <f>SUM(F25:F26)</f>
        <v>4051</v>
      </c>
      <c r="G27" s="88"/>
      <c r="H27" s="125">
        <f>SUM(H25:H26)</f>
        <v>227235</v>
      </c>
      <c r="I27" s="48"/>
      <c r="J27" s="125">
        <f>SUM(J25:J26)</f>
        <v>2018</v>
      </c>
    </row>
    <row r="28" spans="1:10" ht="21.75" thickTop="1" x14ac:dyDescent="0.2">
      <c r="A28" s="23"/>
      <c r="B28" s="13"/>
      <c r="D28" s="47"/>
      <c r="E28" s="48"/>
      <c r="F28" s="47"/>
      <c r="G28" s="35"/>
      <c r="H28" s="47"/>
      <c r="I28" s="48"/>
      <c r="J28" s="47"/>
    </row>
    <row r="29" spans="1:10" ht="21" x14ac:dyDescent="0.2">
      <c r="A29" s="23" t="s">
        <v>180</v>
      </c>
      <c r="B29" s="13"/>
      <c r="D29" s="47"/>
      <c r="E29" s="48"/>
      <c r="F29" s="47"/>
      <c r="G29" s="35"/>
      <c r="H29" s="47"/>
      <c r="I29" s="47"/>
      <c r="J29" s="47"/>
    </row>
    <row r="30" spans="1:10" ht="21.75" thickBot="1" x14ac:dyDescent="0.25">
      <c r="A30" s="11" t="s">
        <v>111</v>
      </c>
      <c r="B30" s="13"/>
      <c r="D30" s="47">
        <f>SUM(D27-D31)</f>
        <v>15248</v>
      </c>
      <c r="E30" s="47"/>
      <c r="F30" s="47">
        <f>SUM(F27-F31)</f>
        <v>2536</v>
      </c>
      <c r="G30" s="53"/>
      <c r="H30" s="54">
        <f>H27</f>
        <v>227235</v>
      </c>
      <c r="I30" s="47"/>
      <c r="J30" s="54">
        <f>J27</f>
        <v>2018</v>
      </c>
    </row>
    <row r="31" spans="1:10" ht="21.75" thickTop="1" x14ac:dyDescent="0.2">
      <c r="A31" s="11" t="s">
        <v>112</v>
      </c>
      <c r="B31" s="13"/>
      <c r="D31" s="90">
        <v>-3423</v>
      </c>
      <c r="E31" s="96"/>
      <c r="F31" s="90">
        <v>1515</v>
      </c>
      <c r="G31" s="53"/>
      <c r="H31" s="47"/>
      <c r="I31" s="47"/>
      <c r="J31" s="47"/>
    </row>
    <row r="32" spans="1:10" ht="21.75" thickBot="1" x14ac:dyDescent="0.25">
      <c r="B32" s="13"/>
      <c r="D32" s="55">
        <f>SUM(D30:D31)</f>
        <v>11825</v>
      </c>
      <c r="E32" s="47"/>
      <c r="F32" s="55">
        <f>SUM(F30:F31)</f>
        <v>4051</v>
      </c>
      <c r="G32" s="53"/>
      <c r="H32" s="47"/>
      <c r="I32" s="47"/>
      <c r="J32" s="47"/>
    </row>
    <row r="33" spans="1:12" ht="21.75" thickTop="1" x14ac:dyDescent="0.2">
      <c r="A33" s="23" t="s">
        <v>190</v>
      </c>
      <c r="B33" s="13"/>
      <c r="D33" s="47"/>
      <c r="E33" s="47"/>
      <c r="F33" s="47"/>
      <c r="G33" s="53"/>
      <c r="H33" s="47"/>
      <c r="I33" s="47"/>
      <c r="J33" s="47"/>
    </row>
    <row r="34" spans="1:12" ht="21" x14ac:dyDescent="0.2">
      <c r="A34" s="23" t="s">
        <v>57</v>
      </c>
      <c r="B34" s="46"/>
      <c r="D34" s="47"/>
      <c r="F34" s="47"/>
      <c r="H34" s="47"/>
      <c r="J34" s="47"/>
    </row>
    <row r="35" spans="1:12" ht="21.75" thickBot="1" x14ac:dyDescent="0.25">
      <c r="A35" s="56" t="s">
        <v>251</v>
      </c>
      <c r="D35" s="57">
        <f>(D30/166682701)*1000</f>
        <v>9.147919915216636E-2</v>
      </c>
      <c r="E35" s="58"/>
      <c r="F35" s="57">
        <f>(F30/166682701)*1000</f>
        <v>1.5214536270323577E-2</v>
      </c>
      <c r="G35" s="59"/>
      <c r="H35" s="57">
        <f>(H30/166682701)*1000</f>
        <v>1.3632788443954962</v>
      </c>
      <c r="I35" s="58"/>
      <c r="J35" s="57">
        <f>(J30/166682701)*1000</f>
        <v>1.2106835249807957E-2</v>
      </c>
    </row>
    <row r="36" spans="1:12" ht="21.75" thickTop="1" x14ac:dyDescent="0.2">
      <c r="D36" s="58"/>
      <c r="E36" s="58"/>
      <c r="F36" s="58"/>
      <c r="G36" s="59"/>
      <c r="H36" s="58"/>
      <c r="I36" s="58"/>
      <c r="J36" s="58"/>
    </row>
    <row r="37" spans="1:12" ht="21" x14ac:dyDescent="0.2">
      <c r="D37" s="58"/>
      <c r="E37" s="58"/>
      <c r="F37" s="58"/>
      <c r="G37" s="59"/>
      <c r="H37" s="58"/>
      <c r="I37" s="58"/>
      <c r="J37" s="58"/>
    </row>
    <row r="38" spans="1:12" ht="21" x14ac:dyDescent="0.2">
      <c r="A38" s="11" t="s">
        <v>258</v>
      </c>
      <c r="D38" s="30"/>
      <c r="L38" s="23"/>
    </row>
    <row r="39" spans="1:12" s="23" customFormat="1" ht="21" customHeight="1" x14ac:dyDescent="0.2">
      <c r="C39" s="34"/>
      <c r="G39" s="34"/>
      <c r="J39" s="12" t="s">
        <v>132</v>
      </c>
      <c r="K39" s="31"/>
    </row>
    <row r="40" spans="1:12" s="23" customFormat="1" ht="21" customHeight="1" x14ac:dyDescent="0.2">
      <c r="A40" s="23" t="s">
        <v>0</v>
      </c>
      <c r="C40" s="34"/>
      <c r="D40" s="30"/>
      <c r="G40" s="34"/>
      <c r="J40" s="60"/>
      <c r="K40" s="31"/>
    </row>
    <row r="41" spans="1:12" s="23" customFormat="1" ht="21" customHeight="1" x14ac:dyDescent="0.2">
      <c r="A41" s="23" t="s">
        <v>108</v>
      </c>
      <c r="C41" s="34"/>
      <c r="D41" s="30"/>
      <c r="F41" s="61"/>
      <c r="G41" s="34"/>
      <c r="H41" s="61"/>
      <c r="J41" s="61"/>
      <c r="K41" s="31"/>
    </row>
    <row r="42" spans="1:12" s="23" customFormat="1" ht="21" customHeight="1" x14ac:dyDescent="0.2">
      <c r="A42" s="23" t="str">
        <f>A4</f>
        <v>สำหรับงวดสามเดือนสิ้นสุดวันที่ 30 มิถุนายน 2567</v>
      </c>
      <c r="C42" s="34"/>
      <c r="D42" s="30"/>
      <c r="F42" s="61"/>
      <c r="G42" s="34"/>
      <c r="H42" s="61"/>
      <c r="J42" s="61"/>
      <c r="K42" s="31"/>
    </row>
    <row r="43" spans="1:12" ht="21" customHeight="1" x14ac:dyDescent="0.2">
      <c r="B43" s="43"/>
      <c r="D43" s="62"/>
      <c r="E43" s="43"/>
      <c r="F43" s="62"/>
      <c r="H43" s="62"/>
      <c r="I43" s="43"/>
      <c r="J43" s="12" t="s">
        <v>133</v>
      </c>
    </row>
    <row r="44" spans="1:12" s="23" customFormat="1" ht="21" customHeight="1" x14ac:dyDescent="0.2">
      <c r="A44" s="44"/>
      <c r="B44" s="44"/>
      <c r="C44" s="34"/>
      <c r="D44" s="63"/>
      <c r="E44" s="64" t="s">
        <v>1</v>
      </c>
      <c r="F44" s="63"/>
      <c r="G44" s="34"/>
      <c r="H44" s="63"/>
      <c r="I44" s="64" t="s">
        <v>2</v>
      </c>
      <c r="J44" s="63"/>
      <c r="K44" s="31"/>
    </row>
    <row r="45" spans="1:12" ht="21" customHeight="1" x14ac:dyDescent="0.2">
      <c r="B45" s="41" t="s">
        <v>3</v>
      </c>
      <c r="D45" s="41">
        <v>2567</v>
      </c>
      <c r="F45" s="41">
        <v>2566</v>
      </c>
      <c r="H45" s="41">
        <v>2567</v>
      </c>
      <c r="J45" s="41">
        <v>2566</v>
      </c>
    </row>
    <row r="46" spans="1:12" ht="21" customHeight="1" thickBot="1" x14ac:dyDescent="0.25">
      <c r="A46" s="23" t="s">
        <v>210</v>
      </c>
      <c r="B46" s="14"/>
      <c r="D46" s="65">
        <f>SUM(D27)</f>
        <v>11825</v>
      </c>
      <c r="E46" s="47"/>
      <c r="F46" s="65">
        <f>SUM(F27)</f>
        <v>4051</v>
      </c>
      <c r="G46" s="53"/>
      <c r="H46" s="65">
        <f>SUM(H27)</f>
        <v>227235</v>
      </c>
      <c r="I46" s="42"/>
      <c r="J46" s="65">
        <f>SUM(J27)</f>
        <v>2018</v>
      </c>
    </row>
    <row r="47" spans="1:12" ht="21" customHeight="1" thickTop="1" x14ac:dyDescent="0.2">
      <c r="B47" s="14"/>
      <c r="D47" s="47"/>
      <c r="E47" s="47"/>
      <c r="F47" s="47"/>
      <c r="G47" s="53"/>
      <c r="H47" s="47"/>
      <c r="I47" s="42"/>
      <c r="J47" s="47"/>
    </row>
    <row r="48" spans="1:12" ht="21" customHeight="1" x14ac:dyDescent="0.2">
      <c r="A48" s="23" t="s">
        <v>109</v>
      </c>
      <c r="B48" s="14"/>
      <c r="D48" s="47"/>
      <c r="E48" s="47"/>
      <c r="F48" s="47"/>
      <c r="G48" s="53"/>
      <c r="H48" s="47"/>
      <c r="I48" s="42"/>
      <c r="J48" s="47"/>
    </row>
    <row r="49" spans="1:10" ht="21" customHeight="1" x14ac:dyDescent="0.2">
      <c r="A49" s="66" t="s">
        <v>154</v>
      </c>
      <c r="B49" s="14"/>
      <c r="D49" s="47"/>
      <c r="E49" s="47"/>
      <c r="F49" s="47"/>
      <c r="G49" s="53"/>
      <c r="H49" s="47"/>
      <c r="I49" s="42"/>
      <c r="J49" s="47"/>
    </row>
    <row r="50" spans="1:10" ht="21" customHeight="1" x14ac:dyDescent="0.2">
      <c r="A50" s="11" t="s">
        <v>110</v>
      </c>
      <c r="B50" s="14"/>
      <c r="D50" s="47"/>
      <c r="E50" s="47"/>
      <c r="F50" s="47"/>
      <c r="G50" s="53"/>
      <c r="H50" s="47"/>
      <c r="I50" s="42"/>
      <c r="J50" s="47"/>
    </row>
    <row r="51" spans="1:10" ht="21" customHeight="1" x14ac:dyDescent="0.2">
      <c r="A51" s="11" t="s">
        <v>142</v>
      </c>
      <c r="B51" s="14"/>
      <c r="D51" s="88">
        <v>9380</v>
      </c>
      <c r="E51" s="97"/>
      <c r="F51" s="88">
        <v>-2187</v>
      </c>
      <c r="G51" s="97"/>
      <c r="H51" s="93">
        <v>0</v>
      </c>
      <c r="I51" s="97"/>
      <c r="J51" s="93">
        <v>0</v>
      </c>
    </row>
    <row r="52" spans="1:10" ht="21" customHeight="1" x14ac:dyDescent="0.2">
      <c r="A52" s="11" t="s">
        <v>161</v>
      </c>
      <c r="B52" s="46">
        <v>7</v>
      </c>
      <c r="D52" s="91">
        <v>-1805</v>
      </c>
      <c r="E52" s="97"/>
      <c r="F52" s="91">
        <v>1958</v>
      </c>
      <c r="G52" s="97"/>
      <c r="H52" s="91">
        <v>0</v>
      </c>
      <c r="I52" s="97"/>
      <c r="J52" s="91">
        <v>0</v>
      </c>
    </row>
    <row r="53" spans="1:10" ht="21" customHeight="1" x14ac:dyDescent="0.2">
      <c r="A53" s="11" t="s">
        <v>154</v>
      </c>
      <c r="B53" s="46"/>
      <c r="D53" s="68"/>
      <c r="E53" s="67"/>
      <c r="F53" s="68"/>
      <c r="G53" s="69"/>
      <c r="H53" s="15"/>
      <c r="I53" s="67"/>
      <c r="J53" s="15"/>
    </row>
    <row r="54" spans="1:10" ht="21" customHeight="1" x14ac:dyDescent="0.2">
      <c r="A54" s="11" t="s">
        <v>176</v>
      </c>
      <c r="B54" s="14"/>
      <c r="D54" s="70">
        <f>SUM(D51:D53)</f>
        <v>7575</v>
      </c>
      <c r="E54" s="67"/>
      <c r="F54" s="70">
        <f>SUM(F51:F53)</f>
        <v>-229</v>
      </c>
      <c r="G54" s="69"/>
      <c r="H54" s="17">
        <f>SUM(H51:H53)</f>
        <v>0</v>
      </c>
      <c r="I54" s="67"/>
      <c r="J54" s="17">
        <f>SUM(J51:J53)</f>
        <v>0</v>
      </c>
    </row>
    <row r="55" spans="1:10" ht="21" customHeight="1" x14ac:dyDescent="0.2">
      <c r="A55" s="66" t="s">
        <v>172</v>
      </c>
      <c r="B55" s="14"/>
      <c r="D55" s="68"/>
      <c r="E55" s="67"/>
      <c r="F55" s="68"/>
      <c r="G55" s="69"/>
      <c r="H55" s="15"/>
      <c r="I55" s="67"/>
      <c r="J55" s="15"/>
    </row>
    <row r="56" spans="1:10" ht="21" customHeight="1" x14ac:dyDescent="0.2">
      <c r="A56" s="11" t="s">
        <v>217</v>
      </c>
      <c r="B56" s="14"/>
      <c r="D56" s="68"/>
      <c r="E56" s="67"/>
      <c r="F56" s="68"/>
      <c r="G56" s="69"/>
      <c r="H56" s="15"/>
      <c r="I56" s="67"/>
      <c r="J56" s="15"/>
    </row>
    <row r="57" spans="1:10" ht="21" customHeight="1" x14ac:dyDescent="0.2">
      <c r="A57" s="11" t="s">
        <v>213</v>
      </c>
      <c r="B57" s="14"/>
      <c r="D57" s="68"/>
      <c r="E57" s="67"/>
      <c r="F57" s="68"/>
      <c r="G57" s="69"/>
      <c r="H57" s="15"/>
      <c r="I57" s="67"/>
      <c r="J57" s="15"/>
    </row>
    <row r="58" spans="1:10" ht="21" customHeight="1" x14ac:dyDescent="0.2">
      <c r="A58" s="11" t="s">
        <v>176</v>
      </c>
      <c r="B58" s="14"/>
      <c r="D58" s="93">
        <v>17399</v>
      </c>
      <c r="E58" s="97"/>
      <c r="F58" s="93">
        <v>16638</v>
      </c>
      <c r="G58" s="97"/>
      <c r="H58" s="93">
        <v>0</v>
      </c>
      <c r="I58" s="97"/>
      <c r="J58" s="93">
        <v>0</v>
      </c>
    </row>
    <row r="59" spans="1:10" ht="21" customHeight="1" x14ac:dyDescent="0.2">
      <c r="A59" s="11" t="s">
        <v>161</v>
      </c>
      <c r="B59" s="46">
        <v>7</v>
      </c>
      <c r="D59" s="91">
        <v>0</v>
      </c>
      <c r="E59" s="97"/>
      <c r="F59" s="91">
        <v>-3142</v>
      </c>
      <c r="G59" s="97"/>
      <c r="H59" s="91">
        <v>0</v>
      </c>
      <c r="I59" s="97"/>
      <c r="J59" s="91">
        <v>0</v>
      </c>
    </row>
    <row r="60" spans="1:10" ht="21" customHeight="1" x14ac:dyDescent="0.2">
      <c r="A60" s="11" t="s">
        <v>172</v>
      </c>
      <c r="B60" s="46"/>
      <c r="D60" s="15"/>
      <c r="E60" s="67"/>
      <c r="F60" s="15"/>
      <c r="G60" s="69"/>
      <c r="H60" s="15"/>
      <c r="I60" s="67"/>
      <c r="J60" s="15"/>
    </row>
    <row r="61" spans="1:10" ht="21" customHeight="1" x14ac:dyDescent="0.2">
      <c r="A61" s="11" t="s">
        <v>176</v>
      </c>
      <c r="B61" s="46"/>
      <c r="D61" s="15">
        <f>SUM(D58:D60)</f>
        <v>17399</v>
      </c>
      <c r="E61" s="67"/>
      <c r="F61" s="15">
        <f>SUM(F58:F60)</f>
        <v>13496</v>
      </c>
      <c r="G61" s="69"/>
      <c r="H61" s="15">
        <f>SUM(H58:H60)</f>
        <v>0</v>
      </c>
      <c r="I61" s="67"/>
      <c r="J61" s="15">
        <f>SUM(J58:J60)</f>
        <v>0</v>
      </c>
    </row>
    <row r="62" spans="1:10" ht="21" customHeight="1" x14ac:dyDescent="0.2">
      <c r="A62" s="23" t="s">
        <v>143</v>
      </c>
      <c r="B62" s="14"/>
      <c r="D62" s="52">
        <f>SUM(D54,D61)</f>
        <v>24974</v>
      </c>
      <c r="E62" s="48"/>
      <c r="F62" s="52">
        <f>SUM(F54,F61)</f>
        <v>13267</v>
      </c>
      <c r="G62" s="35"/>
      <c r="H62" s="52">
        <f>SUM(H54,H61)</f>
        <v>0</v>
      </c>
      <c r="I62" s="48"/>
      <c r="J62" s="52">
        <f>SUM(J54,J61)</f>
        <v>0</v>
      </c>
    </row>
    <row r="63" spans="1:10" ht="21" customHeight="1" x14ac:dyDescent="0.2">
      <c r="B63" s="14"/>
      <c r="D63" s="58"/>
      <c r="F63" s="58"/>
      <c r="G63" s="59"/>
      <c r="H63" s="58"/>
      <c r="J63" s="58"/>
    </row>
    <row r="64" spans="1:10" ht="21" customHeight="1" thickBot="1" x14ac:dyDescent="0.25">
      <c r="A64" s="23" t="s">
        <v>134</v>
      </c>
      <c r="B64" s="14"/>
      <c r="D64" s="65">
        <f>SUM(D46,D62)</f>
        <v>36799</v>
      </c>
      <c r="E64" s="47"/>
      <c r="F64" s="65">
        <f>SUM(F46,F62)</f>
        <v>17318</v>
      </c>
      <c r="G64" s="53"/>
      <c r="H64" s="65">
        <f>SUM(H46,H62)</f>
        <v>227235</v>
      </c>
      <c r="I64" s="47"/>
      <c r="J64" s="65">
        <f>SUM(J46,J62)</f>
        <v>2018</v>
      </c>
    </row>
    <row r="65" spans="1:12" ht="21" customHeight="1" thickTop="1" x14ac:dyDescent="0.2">
      <c r="B65" s="14"/>
      <c r="D65" s="58"/>
      <c r="F65" s="58"/>
      <c r="G65" s="59"/>
      <c r="H65" s="58"/>
      <c r="J65" s="58"/>
    </row>
    <row r="66" spans="1:12" ht="21" customHeight="1" x14ac:dyDescent="0.2">
      <c r="A66" s="23" t="s">
        <v>144</v>
      </c>
      <c r="B66" s="14"/>
      <c r="D66" s="58"/>
      <c r="F66" s="58"/>
      <c r="G66" s="59"/>
      <c r="H66" s="58"/>
      <c r="J66" s="58"/>
    </row>
    <row r="67" spans="1:12" ht="21" customHeight="1" thickBot="1" x14ac:dyDescent="0.25">
      <c r="A67" s="11" t="s">
        <v>111</v>
      </c>
      <c r="B67" s="14"/>
      <c r="D67" s="47">
        <f>SUM(D64-D68)</f>
        <v>40227</v>
      </c>
      <c r="F67" s="47">
        <f>SUM(F64-F68)</f>
        <v>15597</v>
      </c>
      <c r="G67" s="59"/>
      <c r="H67" s="65">
        <f>H64-H68</f>
        <v>227235</v>
      </c>
      <c r="I67" s="48"/>
      <c r="J67" s="55">
        <f>J64-J68</f>
        <v>2018</v>
      </c>
    </row>
    <row r="68" spans="1:12" ht="21" customHeight="1" thickTop="1" x14ac:dyDescent="0.2">
      <c r="A68" s="11" t="s">
        <v>112</v>
      </c>
      <c r="B68" s="14"/>
      <c r="D68" s="99">
        <v>-3428</v>
      </c>
      <c r="E68" s="98"/>
      <c r="F68" s="99">
        <v>1721</v>
      </c>
      <c r="G68" s="59"/>
      <c r="H68" s="58"/>
      <c r="J68" s="58"/>
    </row>
    <row r="69" spans="1:12" ht="21" customHeight="1" thickBot="1" x14ac:dyDescent="0.25">
      <c r="B69" s="14"/>
      <c r="D69" s="65">
        <f>SUM(D67:D68)</f>
        <v>36799</v>
      </c>
      <c r="E69" s="47"/>
      <c r="F69" s="65">
        <f>SUM(F67:F68)</f>
        <v>17318</v>
      </c>
      <c r="G69" s="59"/>
      <c r="H69" s="58"/>
      <c r="J69" s="58"/>
    </row>
    <row r="70" spans="1:12" ht="21" customHeight="1" thickTop="1" x14ac:dyDescent="0.2">
      <c r="B70" s="14"/>
    </row>
    <row r="71" spans="1:12" ht="21" customHeight="1" x14ac:dyDescent="0.2">
      <c r="A71" s="11" t="s">
        <v>258</v>
      </c>
      <c r="B71" s="14"/>
      <c r="D71" s="71"/>
      <c r="E71" s="72"/>
      <c r="F71" s="73"/>
      <c r="G71" s="74"/>
      <c r="H71" s="73"/>
      <c r="I71" s="72"/>
      <c r="J71" s="73"/>
    </row>
    <row r="72" spans="1:12" s="23" customFormat="1" ht="21" x14ac:dyDescent="0.2">
      <c r="C72" s="34"/>
      <c r="G72" s="34"/>
      <c r="J72" s="12" t="s">
        <v>132</v>
      </c>
      <c r="K72" s="31"/>
    </row>
    <row r="73" spans="1:12" s="23" customFormat="1" ht="21" x14ac:dyDescent="0.2">
      <c r="A73" s="23" t="s">
        <v>0</v>
      </c>
      <c r="C73" s="34"/>
      <c r="G73" s="34"/>
      <c r="K73" s="31"/>
    </row>
    <row r="74" spans="1:12" s="23" customFormat="1" ht="21" x14ac:dyDescent="0.2">
      <c r="A74" s="23" t="s">
        <v>43</v>
      </c>
      <c r="C74" s="34"/>
      <c r="G74" s="34"/>
      <c r="K74" s="31"/>
    </row>
    <row r="75" spans="1:12" s="23" customFormat="1" ht="21" x14ac:dyDescent="0.2">
      <c r="A75" s="23" t="s">
        <v>238</v>
      </c>
      <c r="C75" s="34"/>
      <c r="G75" s="34"/>
      <c r="K75" s="31"/>
    </row>
    <row r="76" spans="1:12" ht="21" x14ac:dyDescent="0.2">
      <c r="A76" s="43"/>
      <c r="B76" s="43"/>
      <c r="D76" s="43"/>
      <c r="E76" s="43"/>
      <c r="F76" s="43"/>
      <c r="H76" s="12"/>
      <c r="I76" s="43"/>
      <c r="J76" s="12" t="s">
        <v>155</v>
      </c>
    </row>
    <row r="77" spans="1:12" s="23" customFormat="1" ht="21" x14ac:dyDescent="0.2">
      <c r="A77" s="44"/>
      <c r="B77" s="44"/>
      <c r="C77" s="34"/>
      <c r="D77" s="45"/>
      <c r="E77" s="64" t="s">
        <v>1</v>
      </c>
      <c r="F77" s="45"/>
      <c r="G77" s="34"/>
      <c r="H77" s="45"/>
      <c r="I77" s="64" t="s">
        <v>2</v>
      </c>
      <c r="J77" s="45"/>
      <c r="K77" s="31"/>
      <c r="L77" s="11"/>
    </row>
    <row r="78" spans="1:12" ht="21" x14ac:dyDescent="0.2">
      <c r="B78" s="41" t="s">
        <v>3</v>
      </c>
      <c r="D78" s="41">
        <v>2567</v>
      </c>
      <c r="F78" s="41">
        <v>2566</v>
      </c>
      <c r="H78" s="41">
        <v>2567</v>
      </c>
      <c r="J78" s="41">
        <v>2566</v>
      </c>
    </row>
    <row r="79" spans="1:12" ht="21" x14ac:dyDescent="0.2">
      <c r="A79" s="23" t="s">
        <v>44</v>
      </c>
      <c r="B79" s="46"/>
      <c r="D79" s="47"/>
      <c r="F79" s="47"/>
      <c r="H79" s="47"/>
    </row>
    <row r="80" spans="1:12" ht="21" x14ac:dyDescent="0.2">
      <c r="A80" s="11" t="s">
        <v>45</v>
      </c>
      <c r="B80" s="13"/>
      <c r="D80" s="88">
        <v>2208107</v>
      </c>
      <c r="E80" s="88"/>
      <c r="F80" s="88">
        <v>1896234</v>
      </c>
      <c r="G80" s="88"/>
      <c r="H80" s="89">
        <v>28785</v>
      </c>
      <c r="I80" s="88"/>
      <c r="J80" s="89">
        <v>24814</v>
      </c>
    </row>
    <row r="81" spans="1:12" ht="21" x14ac:dyDescent="0.2">
      <c r="A81" s="11" t="s">
        <v>46</v>
      </c>
      <c r="B81" s="46"/>
      <c r="D81" s="88">
        <v>1109885</v>
      </c>
      <c r="E81" s="88"/>
      <c r="F81" s="88">
        <v>533132</v>
      </c>
      <c r="G81" s="88"/>
      <c r="H81" s="89">
        <v>0</v>
      </c>
      <c r="I81" s="92"/>
      <c r="J81" s="89">
        <v>0</v>
      </c>
    </row>
    <row r="82" spans="1:12" ht="21" x14ac:dyDescent="0.2">
      <c r="A82" s="11" t="s">
        <v>47</v>
      </c>
      <c r="B82" s="46"/>
      <c r="D82" s="88">
        <v>19434</v>
      </c>
      <c r="E82" s="88"/>
      <c r="F82" s="88">
        <v>17043</v>
      </c>
      <c r="G82" s="88"/>
      <c r="H82" s="100">
        <v>7733</v>
      </c>
      <c r="I82" s="92"/>
      <c r="J82" s="100">
        <v>5793</v>
      </c>
    </row>
    <row r="83" spans="1:12" ht="21" x14ac:dyDescent="0.2">
      <c r="A83" s="11" t="s">
        <v>48</v>
      </c>
      <c r="B83" s="46">
        <v>3</v>
      </c>
      <c r="D83" s="90">
        <v>2136</v>
      </c>
      <c r="E83" s="88"/>
      <c r="F83" s="90">
        <v>2883</v>
      </c>
      <c r="G83" s="88"/>
      <c r="H83" s="101">
        <v>333904</v>
      </c>
      <c r="I83" s="88"/>
      <c r="J83" s="101">
        <v>83071</v>
      </c>
      <c r="L83" s="47"/>
    </row>
    <row r="84" spans="1:12" ht="21" x14ac:dyDescent="0.2">
      <c r="A84" s="23" t="s">
        <v>49</v>
      </c>
      <c r="B84" s="13"/>
      <c r="D84" s="51">
        <f>SUM(D80:D83)</f>
        <v>3339562</v>
      </c>
      <c r="E84" s="48"/>
      <c r="F84" s="51">
        <f>SUM(F80:F83)</f>
        <v>2449292</v>
      </c>
      <c r="G84" s="49"/>
      <c r="H84" s="51">
        <f>SUM(H80:H83)</f>
        <v>370422</v>
      </c>
      <c r="I84" s="48"/>
      <c r="J84" s="51">
        <f>SUM(J80:J83)</f>
        <v>113678</v>
      </c>
      <c r="L84" s="47"/>
    </row>
    <row r="85" spans="1:12" ht="21" x14ac:dyDescent="0.2">
      <c r="A85" s="23" t="s">
        <v>50</v>
      </c>
      <c r="B85" s="13"/>
      <c r="D85" s="48"/>
      <c r="E85" s="48"/>
      <c r="F85" s="48"/>
      <c r="G85" s="49"/>
      <c r="H85" s="47"/>
      <c r="I85" s="48"/>
      <c r="J85" s="47"/>
    </row>
    <row r="86" spans="1:12" ht="21" x14ac:dyDescent="0.2">
      <c r="A86" s="11" t="s">
        <v>51</v>
      </c>
      <c r="B86" s="13"/>
      <c r="D86" s="88">
        <v>1283141</v>
      </c>
      <c r="E86" s="88"/>
      <c r="F86" s="88">
        <v>1112850</v>
      </c>
      <c r="G86" s="88"/>
      <c r="H86" s="89">
        <v>16731</v>
      </c>
      <c r="I86" s="88"/>
      <c r="J86" s="89">
        <v>13216</v>
      </c>
    </row>
    <row r="87" spans="1:12" ht="21" x14ac:dyDescent="0.2">
      <c r="A87" s="11" t="s">
        <v>52</v>
      </c>
      <c r="B87" s="46"/>
      <c r="D87" s="88">
        <v>547798</v>
      </c>
      <c r="E87" s="88"/>
      <c r="F87" s="88">
        <v>243675</v>
      </c>
      <c r="G87" s="88"/>
      <c r="H87" s="89">
        <v>0</v>
      </c>
      <c r="I87" s="92"/>
      <c r="J87" s="89">
        <v>0</v>
      </c>
    </row>
    <row r="88" spans="1:12" ht="21" x14ac:dyDescent="0.2">
      <c r="A88" s="11" t="s">
        <v>53</v>
      </c>
      <c r="B88" s="46"/>
      <c r="D88" s="88">
        <v>14925</v>
      </c>
      <c r="E88" s="88"/>
      <c r="F88" s="88">
        <v>16737</v>
      </c>
      <c r="G88" s="88"/>
      <c r="H88" s="96">
        <v>2798</v>
      </c>
      <c r="I88" s="92"/>
      <c r="J88" s="96">
        <v>2734</v>
      </c>
    </row>
    <row r="89" spans="1:12" ht="21" x14ac:dyDescent="0.2">
      <c r="A89" s="11" t="s">
        <v>54</v>
      </c>
      <c r="B89" s="46"/>
      <c r="D89" s="88">
        <v>409412</v>
      </c>
      <c r="E89" s="88"/>
      <c r="F89" s="88">
        <v>290927</v>
      </c>
      <c r="G89" s="88"/>
      <c r="H89" s="96">
        <v>78</v>
      </c>
      <c r="I89" s="92"/>
      <c r="J89" s="96">
        <v>189</v>
      </c>
    </row>
    <row r="90" spans="1:12" ht="21" x14ac:dyDescent="0.2">
      <c r="A90" s="11" t="s">
        <v>55</v>
      </c>
      <c r="B90" s="46"/>
      <c r="D90" s="88">
        <v>649942</v>
      </c>
      <c r="E90" s="88"/>
      <c r="F90" s="88">
        <v>703615</v>
      </c>
      <c r="G90" s="88"/>
      <c r="H90" s="96">
        <v>124095</v>
      </c>
      <c r="I90" s="88"/>
      <c r="J90" s="96">
        <v>106109</v>
      </c>
    </row>
    <row r="91" spans="1:12" ht="21" x14ac:dyDescent="0.2">
      <c r="A91" s="23" t="s">
        <v>56</v>
      </c>
      <c r="B91" s="46"/>
      <c r="D91" s="121">
        <f>SUM(D86:D90)</f>
        <v>2905218</v>
      </c>
      <c r="E91" s="88"/>
      <c r="F91" s="121">
        <f>SUM(F86:F90)</f>
        <v>2367804</v>
      </c>
      <c r="G91" s="88"/>
      <c r="H91" s="121">
        <f>SUM(H86:H90)</f>
        <v>143702</v>
      </c>
      <c r="I91" s="48"/>
      <c r="J91" s="121">
        <f>SUM(J86:J90)</f>
        <v>122248</v>
      </c>
    </row>
    <row r="92" spans="1:12" ht="21" x14ac:dyDescent="0.2">
      <c r="A92" s="23" t="s">
        <v>183</v>
      </c>
      <c r="B92" s="46"/>
      <c r="D92" s="88">
        <f>SUM(D84-D91)</f>
        <v>434344</v>
      </c>
      <c r="E92" s="88"/>
      <c r="F92" s="88">
        <f>SUM(F84-F91)</f>
        <v>81488</v>
      </c>
      <c r="G92" s="88"/>
      <c r="H92" s="88">
        <f>SUM(H84-H91)</f>
        <v>226720</v>
      </c>
      <c r="I92" s="48"/>
      <c r="J92" s="88">
        <f>SUM(J84-J91)</f>
        <v>-8570</v>
      </c>
    </row>
    <row r="93" spans="1:12" ht="21" x14ac:dyDescent="0.2">
      <c r="A93" s="11" t="s">
        <v>165</v>
      </c>
      <c r="B93" s="46">
        <v>7</v>
      </c>
      <c r="D93" s="88">
        <v>8381</v>
      </c>
      <c r="E93" s="88"/>
      <c r="F93" s="88">
        <v>4814</v>
      </c>
      <c r="G93" s="88"/>
      <c r="H93" s="89">
        <v>0</v>
      </c>
      <c r="I93" s="88"/>
      <c r="J93" s="89">
        <v>0</v>
      </c>
    </row>
    <row r="94" spans="1:12" ht="21" x14ac:dyDescent="0.2">
      <c r="A94" s="11" t="s">
        <v>178</v>
      </c>
      <c r="B94" s="46"/>
      <c r="D94" s="88">
        <v>31003</v>
      </c>
      <c r="E94" s="88"/>
      <c r="F94" s="88">
        <v>22329</v>
      </c>
      <c r="G94" s="88"/>
      <c r="H94" s="100">
        <v>28354</v>
      </c>
      <c r="I94" s="92"/>
      <c r="J94" s="100">
        <v>27241</v>
      </c>
    </row>
    <row r="95" spans="1:12" ht="21" x14ac:dyDescent="0.2">
      <c r="A95" s="11" t="s">
        <v>203</v>
      </c>
      <c r="B95" s="46"/>
      <c r="D95" s="90">
        <v>-117940</v>
      </c>
      <c r="E95" s="88"/>
      <c r="F95" s="90">
        <v>-100659</v>
      </c>
      <c r="G95" s="88"/>
      <c r="H95" s="90">
        <v>-56853</v>
      </c>
      <c r="I95" s="88"/>
      <c r="J95" s="90">
        <v>-51734</v>
      </c>
    </row>
    <row r="96" spans="1:12" ht="21" x14ac:dyDescent="0.2">
      <c r="A96" s="23" t="s">
        <v>182</v>
      </c>
      <c r="B96" s="46"/>
      <c r="D96" s="89">
        <f>SUM(D92:D95)</f>
        <v>355788</v>
      </c>
      <c r="E96" s="88"/>
      <c r="F96" s="89">
        <f>SUM(F92:F95)</f>
        <v>7972</v>
      </c>
      <c r="G96" s="88"/>
      <c r="H96" s="89">
        <f>SUM(H92:H95)</f>
        <v>198221</v>
      </c>
      <c r="I96" s="48"/>
      <c r="J96" s="89">
        <f>SUM(J92:J95)</f>
        <v>-33063</v>
      </c>
    </row>
    <row r="97" spans="1:12" ht="21" x14ac:dyDescent="0.2">
      <c r="A97" s="11" t="s">
        <v>189</v>
      </c>
      <c r="B97" s="46">
        <v>12</v>
      </c>
      <c r="D97" s="90">
        <v>-54047</v>
      </c>
      <c r="E97" s="88"/>
      <c r="F97" s="90">
        <v>61331</v>
      </c>
      <c r="G97" s="88"/>
      <c r="H97" s="90">
        <v>1694</v>
      </c>
      <c r="I97" s="88"/>
      <c r="J97" s="101">
        <v>2570</v>
      </c>
    </row>
    <row r="98" spans="1:12" ht="21.75" thickBot="1" x14ac:dyDescent="0.25">
      <c r="A98" s="23" t="s">
        <v>181</v>
      </c>
      <c r="B98" s="13"/>
      <c r="D98" s="125">
        <f>SUM(D96:D97)</f>
        <v>301741</v>
      </c>
      <c r="E98" s="88"/>
      <c r="F98" s="125">
        <f>SUM(F96:F97)</f>
        <v>69303</v>
      </c>
      <c r="G98" s="88"/>
      <c r="H98" s="125">
        <f>SUM(H96:H97)</f>
        <v>199915</v>
      </c>
      <c r="I98" s="48"/>
      <c r="J98" s="125">
        <f>SUM(J96:J97)</f>
        <v>-30493</v>
      </c>
    </row>
    <row r="99" spans="1:12" ht="21.75" thickTop="1" x14ac:dyDescent="0.2">
      <c r="A99" s="23"/>
      <c r="B99" s="13"/>
      <c r="D99" s="47"/>
      <c r="E99" s="48"/>
      <c r="F99" s="47"/>
      <c r="G99" s="35"/>
      <c r="H99" s="47"/>
      <c r="I99" s="48"/>
      <c r="J99" s="47"/>
    </row>
    <row r="100" spans="1:12" ht="21" x14ac:dyDescent="0.2">
      <c r="A100" s="23" t="s">
        <v>180</v>
      </c>
      <c r="B100" s="13"/>
      <c r="D100" s="47"/>
      <c r="E100" s="48"/>
      <c r="F100" s="47"/>
      <c r="G100" s="35"/>
      <c r="H100" s="47"/>
      <c r="I100" s="47"/>
      <c r="J100" s="47"/>
    </row>
    <row r="101" spans="1:12" ht="21.75" thickBot="1" x14ac:dyDescent="0.25">
      <c r="A101" s="11" t="s">
        <v>111</v>
      </c>
      <c r="B101" s="13"/>
      <c r="D101" s="47">
        <f>SUM(D98-D102)</f>
        <v>290734</v>
      </c>
      <c r="E101" s="47"/>
      <c r="F101" s="47">
        <f>SUM(F98-F102)</f>
        <v>66347</v>
      </c>
      <c r="G101" s="53"/>
      <c r="H101" s="54">
        <f>H98</f>
        <v>199915</v>
      </c>
      <c r="I101" s="47"/>
      <c r="J101" s="54">
        <f>J98</f>
        <v>-30493</v>
      </c>
    </row>
    <row r="102" spans="1:12" ht="21.75" thickTop="1" x14ac:dyDescent="0.2">
      <c r="A102" s="11" t="s">
        <v>112</v>
      </c>
      <c r="B102" s="13"/>
      <c r="D102" s="90">
        <v>11007</v>
      </c>
      <c r="E102" s="96"/>
      <c r="F102" s="90">
        <v>2956</v>
      </c>
      <c r="G102" s="53"/>
      <c r="H102" s="47"/>
      <c r="I102" s="47"/>
      <c r="J102" s="47"/>
    </row>
    <row r="103" spans="1:12" ht="21.75" thickBot="1" x14ac:dyDescent="0.25">
      <c r="B103" s="13"/>
      <c r="D103" s="55">
        <f>SUM(D101:D102)</f>
        <v>301741</v>
      </c>
      <c r="E103" s="47"/>
      <c r="F103" s="55">
        <f>SUM(F101:F102)</f>
        <v>69303</v>
      </c>
      <c r="G103" s="53"/>
      <c r="H103" s="47"/>
      <c r="I103" s="47"/>
      <c r="J103" s="47"/>
    </row>
    <row r="104" spans="1:12" ht="21.75" thickTop="1" x14ac:dyDescent="0.2">
      <c r="A104" s="23" t="s">
        <v>190</v>
      </c>
      <c r="B104" s="13"/>
      <c r="D104" s="47"/>
      <c r="E104" s="47"/>
      <c r="F104" s="47"/>
      <c r="G104" s="53"/>
      <c r="H104" s="47"/>
      <c r="I104" s="47"/>
      <c r="J104" s="47"/>
    </row>
    <row r="105" spans="1:12" ht="21" x14ac:dyDescent="0.2">
      <c r="A105" s="23" t="s">
        <v>57</v>
      </c>
      <c r="B105" s="46"/>
      <c r="D105" s="47"/>
      <c r="F105" s="47"/>
      <c r="H105" s="47"/>
      <c r="J105" s="47"/>
    </row>
    <row r="106" spans="1:12" ht="21.75" thickBot="1" x14ac:dyDescent="0.25">
      <c r="A106" s="56" t="s">
        <v>179</v>
      </c>
      <c r="D106" s="57">
        <f>(D101/166682701)*1000</f>
        <v>1.7442361940127187</v>
      </c>
      <c r="E106" s="58"/>
      <c r="F106" s="57">
        <f>(F101/166682701)*1000</f>
        <v>0.39804370580723908</v>
      </c>
      <c r="G106" s="59"/>
      <c r="H106" s="57">
        <f>(H101/166682701)*1000</f>
        <v>1.199374612965985</v>
      </c>
      <c r="I106" s="58"/>
      <c r="J106" s="57">
        <f>(J101/166682701)*1000</f>
        <v>-0.18294040003587414</v>
      </c>
    </row>
    <row r="107" spans="1:12" ht="21.75" thickTop="1" x14ac:dyDescent="0.2">
      <c r="D107" s="58"/>
      <c r="E107" s="58"/>
      <c r="F107" s="58"/>
      <c r="G107" s="59"/>
      <c r="H107" s="58"/>
      <c r="I107" s="58"/>
      <c r="J107" s="58"/>
    </row>
    <row r="108" spans="1:12" ht="21" x14ac:dyDescent="0.2">
      <c r="D108" s="58"/>
      <c r="E108" s="58"/>
      <c r="F108" s="58"/>
      <c r="G108" s="59"/>
      <c r="H108" s="58"/>
      <c r="I108" s="58"/>
      <c r="J108" s="58"/>
    </row>
    <row r="109" spans="1:12" ht="21" x14ac:dyDescent="0.2">
      <c r="A109" s="11" t="s">
        <v>258</v>
      </c>
      <c r="D109" s="30"/>
      <c r="L109" s="23"/>
    </row>
    <row r="110" spans="1:12" s="23" customFormat="1" ht="21" customHeight="1" x14ac:dyDescent="0.2">
      <c r="C110" s="34"/>
      <c r="G110" s="34"/>
      <c r="J110" s="12" t="s">
        <v>132</v>
      </c>
      <c r="K110" s="31"/>
    </row>
    <row r="111" spans="1:12" s="23" customFormat="1" ht="21" customHeight="1" x14ac:dyDescent="0.2">
      <c r="A111" s="23" t="s">
        <v>0</v>
      </c>
      <c r="C111" s="34"/>
      <c r="D111" s="30"/>
      <c r="G111" s="34"/>
      <c r="J111" s="60"/>
      <c r="K111" s="31"/>
    </row>
    <row r="112" spans="1:12" s="23" customFormat="1" ht="21" customHeight="1" x14ac:dyDescent="0.2">
      <c r="A112" s="23" t="s">
        <v>108</v>
      </c>
      <c r="C112" s="34"/>
      <c r="D112" s="30"/>
      <c r="F112" s="61"/>
      <c r="G112" s="34"/>
      <c r="H112" s="61"/>
      <c r="J112" s="61"/>
      <c r="K112" s="31"/>
    </row>
    <row r="113" spans="1:11" s="23" customFormat="1" ht="21" customHeight="1" x14ac:dyDescent="0.2">
      <c r="A113" s="23" t="str">
        <f>A75</f>
        <v>สำหรับงวดหกเดือนสิ้นสุดวันที่ 30 มิถุนายน 2567</v>
      </c>
      <c r="C113" s="34"/>
      <c r="D113" s="30"/>
      <c r="F113" s="61"/>
      <c r="G113" s="34"/>
      <c r="H113" s="61"/>
      <c r="J113" s="61"/>
      <c r="K113" s="31"/>
    </row>
    <row r="114" spans="1:11" ht="21" customHeight="1" x14ac:dyDescent="0.2">
      <c r="B114" s="43"/>
      <c r="D114" s="62"/>
      <c r="E114" s="43"/>
      <c r="F114" s="62"/>
      <c r="H114" s="62"/>
      <c r="I114" s="43"/>
      <c r="J114" s="12" t="s">
        <v>133</v>
      </c>
    </row>
    <row r="115" spans="1:11" s="23" customFormat="1" ht="21" customHeight="1" x14ac:dyDescent="0.2">
      <c r="A115" s="44"/>
      <c r="B115" s="44"/>
      <c r="C115" s="34"/>
      <c r="D115" s="63"/>
      <c r="E115" s="64" t="s">
        <v>1</v>
      </c>
      <c r="F115" s="63"/>
      <c r="G115" s="34"/>
      <c r="H115" s="63"/>
      <c r="I115" s="64" t="s">
        <v>2</v>
      </c>
      <c r="J115" s="63"/>
      <c r="K115" s="31"/>
    </row>
    <row r="116" spans="1:11" ht="21" customHeight="1" x14ac:dyDescent="0.2">
      <c r="B116" s="41" t="s">
        <v>3</v>
      </c>
      <c r="D116" s="41">
        <v>2567</v>
      </c>
      <c r="F116" s="41">
        <v>2566</v>
      </c>
      <c r="H116" s="41">
        <v>2567</v>
      </c>
      <c r="J116" s="41">
        <v>2566</v>
      </c>
    </row>
    <row r="117" spans="1:11" ht="21" customHeight="1" thickBot="1" x14ac:dyDescent="0.25">
      <c r="A117" s="23" t="s">
        <v>181</v>
      </c>
      <c r="B117" s="14"/>
      <c r="D117" s="65">
        <f>SUM(D98)</f>
        <v>301741</v>
      </c>
      <c r="E117" s="47"/>
      <c r="F117" s="65">
        <f>SUM(F98)</f>
        <v>69303</v>
      </c>
      <c r="G117" s="53"/>
      <c r="H117" s="65">
        <f>SUM(H98)</f>
        <v>199915</v>
      </c>
      <c r="I117" s="42"/>
      <c r="J117" s="65">
        <f>SUM(J98)</f>
        <v>-30493</v>
      </c>
    </row>
    <row r="118" spans="1:11" ht="21" customHeight="1" thickTop="1" x14ac:dyDescent="0.2">
      <c r="B118" s="14"/>
      <c r="D118" s="47"/>
      <c r="E118" s="47"/>
      <c r="F118" s="47"/>
      <c r="G118" s="53"/>
      <c r="H118" s="47"/>
      <c r="I118" s="42"/>
      <c r="J118" s="47"/>
    </row>
    <row r="119" spans="1:11" ht="21" customHeight="1" x14ac:dyDescent="0.2">
      <c r="A119" s="23" t="s">
        <v>109</v>
      </c>
      <c r="B119" s="14"/>
      <c r="D119" s="47"/>
      <c r="E119" s="47"/>
      <c r="F119" s="47"/>
      <c r="G119" s="53"/>
      <c r="H119" s="47"/>
      <c r="I119" s="42"/>
      <c r="J119" s="47"/>
    </row>
    <row r="120" spans="1:11" ht="21" customHeight="1" x14ac:dyDescent="0.2">
      <c r="A120" s="66" t="s">
        <v>154</v>
      </c>
      <c r="B120" s="14"/>
      <c r="D120" s="47"/>
      <c r="E120" s="47"/>
      <c r="F120" s="47"/>
      <c r="G120" s="53"/>
      <c r="H120" s="47"/>
      <c r="I120" s="42"/>
      <c r="J120" s="47"/>
    </row>
    <row r="121" spans="1:11" ht="21" customHeight="1" x14ac:dyDescent="0.2">
      <c r="A121" s="11" t="s">
        <v>110</v>
      </c>
      <c r="B121" s="14"/>
      <c r="D121" s="47"/>
      <c r="E121" s="47"/>
      <c r="F121" s="47"/>
      <c r="G121" s="53"/>
      <c r="H121" s="47"/>
      <c r="I121" s="42"/>
      <c r="J121" s="47"/>
    </row>
    <row r="122" spans="1:11" ht="21" customHeight="1" x14ac:dyDescent="0.2">
      <c r="A122" s="11" t="s">
        <v>142</v>
      </c>
      <c r="B122" s="14"/>
      <c r="D122" s="88">
        <v>6188</v>
      </c>
      <c r="E122" s="97"/>
      <c r="F122" s="88">
        <v>-3429</v>
      </c>
      <c r="G122" s="97"/>
      <c r="H122" s="93">
        <v>0</v>
      </c>
      <c r="I122" s="97"/>
      <c r="J122" s="93">
        <v>0</v>
      </c>
    </row>
    <row r="123" spans="1:11" ht="21" customHeight="1" x14ac:dyDescent="0.2">
      <c r="A123" s="11" t="s">
        <v>161</v>
      </c>
      <c r="B123" s="46">
        <v>7</v>
      </c>
      <c r="D123" s="91">
        <v>3355</v>
      </c>
      <c r="E123" s="97"/>
      <c r="F123" s="91">
        <v>5206</v>
      </c>
      <c r="G123" s="97"/>
      <c r="H123" s="91">
        <v>0</v>
      </c>
      <c r="I123" s="97"/>
      <c r="J123" s="91">
        <v>0</v>
      </c>
    </row>
    <row r="124" spans="1:11" ht="21" customHeight="1" x14ac:dyDescent="0.2">
      <c r="A124" s="11" t="s">
        <v>154</v>
      </c>
      <c r="B124" s="46"/>
      <c r="D124" s="68"/>
      <c r="E124" s="67"/>
      <c r="F124" s="68"/>
      <c r="G124" s="69"/>
      <c r="H124" s="15"/>
      <c r="I124" s="67"/>
      <c r="J124" s="15"/>
    </row>
    <row r="125" spans="1:11" ht="21" customHeight="1" x14ac:dyDescent="0.2">
      <c r="A125" s="11" t="s">
        <v>176</v>
      </c>
      <c r="B125" s="14"/>
      <c r="D125" s="70">
        <f>SUM(D122:D124)</f>
        <v>9543</v>
      </c>
      <c r="E125" s="67"/>
      <c r="F125" s="70">
        <f>SUM(F122:F124)</f>
        <v>1777</v>
      </c>
      <c r="G125" s="69"/>
      <c r="H125" s="17">
        <f>SUM(H122:H124)</f>
        <v>0</v>
      </c>
      <c r="I125" s="67"/>
      <c r="J125" s="17">
        <f>SUM(J122:J124)</f>
        <v>0</v>
      </c>
    </row>
    <row r="126" spans="1:11" ht="21" customHeight="1" x14ac:dyDescent="0.2">
      <c r="A126" s="66" t="s">
        <v>172</v>
      </c>
      <c r="B126" s="14"/>
      <c r="D126" s="68"/>
      <c r="E126" s="67"/>
      <c r="F126" s="68"/>
      <c r="G126" s="69"/>
      <c r="H126" s="15"/>
      <c r="I126" s="67"/>
      <c r="J126" s="15"/>
    </row>
    <row r="127" spans="1:11" ht="21" customHeight="1" x14ac:dyDescent="0.2">
      <c r="A127" s="11" t="s">
        <v>217</v>
      </c>
      <c r="B127" s="14"/>
      <c r="D127" s="68"/>
      <c r="E127" s="67"/>
      <c r="F127" s="68"/>
      <c r="G127" s="69"/>
      <c r="H127" s="15"/>
      <c r="I127" s="67"/>
      <c r="J127" s="15"/>
    </row>
    <row r="128" spans="1:11" ht="21" customHeight="1" x14ac:dyDescent="0.2">
      <c r="A128" s="11" t="s">
        <v>213</v>
      </c>
      <c r="B128" s="14"/>
      <c r="D128" s="68"/>
      <c r="E128" s="67"/>
      <c r="F128" s="68"/>
      <c r="G128" s="69"/>
      <c r="H128" s="15"/>
      <c r="I128" s="67"/>
      <c r="J128" s="15"/>
    </row>
    <row r="129" spans="1:10" ht="21" customHeight="1" x14ac:dyDescent="0.2">
      <c r="A129" s="11" t="s">
        <v>176</v>
      </c>
      <c r="B129" s="14"/>
      <c r="D129" s="93">
        <v>99389</v>
      </c>
      <c r="E129" s="97"/>
      <c r="F129" s="93">
        <v>68809</v>
      </c>
      <c r="G129" s="97"/>
      <c r="H129" s="93">
        <v>0</v>
      </c>
      <c r="I129" s="97"/>
      <c r="J129" s="93">
        <v>0</v>
      </c>
    </row>
    <row r="130" spans="1:10" ht="21" customHeight="1" x14ac:dyDescent="0.2">
      <c r="A130" s="11" t="s">
        <v>161</v>
      </c>
      <c r="B130" s="46">
        <v>7</v>
      </c>
      <c r="D130" s="91">
        <v>1536</v>
      </c>
      <c r="E130" s="97"/>
      <c r="F130" s="91">
        <v>-1366</v>
      </c>
      <c r="G130" s="97"/>
      <c r="H130" s="91">
        <v>0</v>
      </c>
      <c r="I130" s="97"/>
      <c r="J130" s="91">
        <v>0</v>
      </c>
    </row>
    <row r="131" spans="1:10" ht="21" customHeight="1" x14ac:dyDescent="0.2">
      <c r="A131" s="11" t="s">
        <v>172</v>
      </c>
      <c r="B131" s="46"/>
      <c r="D131" s="15"/>
      <c r="E131" s="67"/>
      <c r="F131" s="15"/>
      <c r="G131" s="69"/>
      <c r="H131" s="15"/>
      <c r="I131" s="67"/>
      <c r="J131" s="15"/>
    </row>
    <row r="132" spans="1:10" ht="21" customHeight="1" x14ac:dyDescent="0.2">
      <c r="A132" s="11" t="s">
        <v>176</v>
      </c>
      <c r="B132" s="46"/>
      <c r="D132" s="15">
        <f>SUM(D129:D131)</f>
        <v>100925</v>
      </c>
      <c r="E132" s="67"/>
      <c r="F132" s="15">
        <f>SUM(F129:F131)</f>
        <v>67443</v>
      </c>
      <c r="G132" s="69"/>
      <c r="H132" s="15">
        <f>SUM(H129:H131)</f>
        <v>0</v>
      </c>
      <c r="I132" s="67"/>
      <c r="J132" s="15">
        <f>SUM(J129:J131)</f>
        <v>0</v>
      </c>
    </row>
    <row r="133" spans="1:10" ht="21" customHeight="1" x14ac:dyDescent="0.2">
      <c r="A133" s="23" t="s">
        <v>143</v>
      </c>
      <c r="B133" s="14"/>
      <c r="D133" s="52">
        <f>SUM(D125,D132)</f>
        <v>110468</v>
      </c>
      <c r="E133" s="48"/>
      <c r="F133" s="52">
        <f>SUM(F125,F132)</f>
        <v>69220</v>
      </c>
      <c r="G133" s="35"/>
      <c r="H133" s="52">
        <f>SUM(H125,H132)</f>
        <v>0</v>
      </c>
      <c r="I133" s="48"/>
      <c r="J133" s="52">
        <f>SUM(J125,J132)</f>
        <v>0</v>
      </c>
    </row>
    <row r="134" spans="1:10" ht="21" customHeight="1" x14ac:dyDescent="0.2">
      <c r="B134" s="14"/>
      <c r="D134" s="58"/>
      <c r="F134" s="58"/>
      <c r="G134" s="59"/>
      <c r="H134" s="58"/>
      <c r="J134" s="58"/>
    </row>
    <row r="135" spans="1:10" ht="21" customHeight="1" thickBot="1" x14ac:dyDescent="0.25">
      <c r="A135" s="23" t="s">
        <v>134</v>
      </c>
      <c r="B135" s="14"/>
      <c r="D135" s="65">
        <f>SUM(D117,D133)</f>
        <v>412209</v>
      </c>
      <c r="E135" s="47"/>
      <c r="F135" s="65">
        <f>SUM(F117,F133)</f>
        <v>138523</v>
      </c>
      <c r="G135" s="53"/>
      <c r="H135" s="65">
        <f>SUM(H117,H133)</f>
        <v>199915</v>
      </c>
      <c r="I135" s="47"/>
      <c r="J135" s="65">
        <f>SUM(J117,J133)</f>
        <v>-30493</v>
      </c>
    </row>
    <row r="136" spans="1:10" ht="21" customHeight="1" thickTop="1" x14ac:dyDescent="0.2">
      <c r="B136" s="14"/>
      <c r="D136" s="58"/>
      <c r="F136" s="58"/>
      <c r="G136" s="59"/>
      <c r="H136" s="58"/>
      <c r="J136" s="58"/>
    </row>
    <row r="137" spans="1:10" ht="21" customHeight="1" x14ac:dyDescent="0.2">
      <c r="A137" s="23" t="s">
        <v>144</v>
      </c>
      <c r="B137" s="14"/>
      <c r="D137" s="58"/>
      <c r="F137" s="58"/>
      <c r="G137" s="59"/>
      <c r="H137" s="58"/>
      <c r="J137" s="58"/>
    </row>
    <row r="138" spans="1:10" ht="21" customHeight="1" thickBot="1" x14ac:dyDescent="0.25">
      <c r="A138" s="11" t="s">
        <v>111</v>
      </c>
      <c r="B138" s="14"/>
      <c r="D138" s="47">
        <f>SUM(D135-D139)</f>
        <v>400986</v>
      </c>
      <c r="F138" s="47">
        <f>SUM(F135-F139)</f>
        <v>135346</v>
      </c>
      <c r="G138" s="59"/>
      <c r="H138" s="65">
        <f>H135-H139</f>
        <v>199915</v>
      </c>
      <c r="I138" s="48"/>
      <c r="J138" s="55">
        <f>J135-J139</f>
        <v>-30493</v>
      </c>
    </row>
    <row r="139" spans="1:10" ht="21" customHeight="1" thickTop="1" x14ac:dyDescent="0.2">
      <c r="A139" s="11" t="s">
        <v>112</v>
      </c>
      <c r="B139" s="14"/>
      <c r="D139" s="99">
        <v>11223</v>
      </c>
      <c r="E139" s="98"/>
      <c r="F139" s="99">
        <v>3177</v>
      </c>
      <c r="G139" s="59"/>
      <c r="H139" s="58"/>
      <c r="J139" s="58"/>
    </row>
    <row r="140" spans="1:10" ht="21" customHeight="1" thickBot="1" x14ac:dyDescent="0.25">
      <c r="B140" s="14"/>
      <c r="D140" s="65">
        <f>SUM(D138:D139)</f>
        <v>412209</v>
      </c>
      <c r="E140" s="47"/>
      <c r="F140" s="65">
        <f>SUM(F138:F139)</f>
        <v>138523</v>
      </c>
      <c r="G140" s="59"/>
      <c r="H140" s="58"/>
      <c r="J140" s="58"/>
    </row>
    <row r="141" spans="1:10" ht="21" customHeight="1" thickTop="1" x14ac:dyDescent="0.2">
      <c r="B141" s="14"/>
    </row>
    <row r="142" spans="1:10" ht="21" customHeight="1" x14ac:dyDescent="0.2">
      <c r="A142" s="11" t="s">
        <v>258</v>
      </c>
      <c r="B142" s="14"/>
      <c r="D142" s="71"/>
      <c r="E142" s="72"/>
      <c r="F142" s="73"/>
      <c r="G142" s="74"/>
      <c r="H142" s="73"/>
      <c r="I142" s="72"/>
      <c r="J142" s="73"/>
    </row>
    <row r="148" spans="4:10" ht="21" x14ac:dyDescent="0.2">
      <c r="D148" s="47"/>
      <c r="E148" s="47"/>
      <c r="F148" s="47"/>
      <c r="G148" s="53"/>
      <c r="H148" s="47"/>
      <c r="I148" s="47"/>
      <c r="J148" s="47"/>
    </row>
    <row r="149" spans="4:10" ht="21" x14ac:dyDescent="0.2">
      <c r="D149" s="47"/>
      <c r="E149" s="47"/>
      <c r="F149" s="47"/>
      <c r="G149" s="53"/>
      <c r="H149" s="47"/>
      <c r="I149" s="47"/>
      <c r="J149" s="47"/>
    </row>
    <row r="150" spans="4:10" ht="21" x14ac:dyDescent="0.2">
      <c r="D150" s="47"/>
      <c r="E150" s="47"/>
      <c r="F150" s="47"/>
      <c r="G150" s="53"/>
      <c r="H150" s="47"/>
      <c r="I150" s="47"/>
      <c r="J150" s="47"/>
    </row>
    <row r="151" spans="4:10" ht="21" x14ac:dyDescent="0.2">
      <c r="D151" s="47"/>
      <c r="E151" s="47"/>
      <c r="F151" s="47"/>
      <c r="G151" s="53"/>
      <c r="H151" s="47"/>
      <c r="I151" s="47"/>
      <c r="J151" s="47"/>
    </row>
    <row r="152" spans="4:10" ht="21" x14ac:dyDescent="0.2">
      <c r="D152" s="47"/>
      <c r="E152" s="47"/>
      <c r="F152" s="47"/>
      <c r="G152" s="53"/>
      <c r="H152" s="47"/>
      <c r="I152" s="47"/>
      <c r="J152" s="47"/>
    </row>
    <row r="153" spans="4:10" ht="21" x14ac:dyDescent="0.2">
      <c r="D153" s="47"/>
      <c r="E153" s="47"/>
      <c r="F153" s="47"/>
      <c r="G153" s="53"/>
      <c r="H153" s="47"/>
      <c r="I153" s="47"/>
      <c r="J153" s="47"/>
    </row>
    <row r="154" spans="4:10" ht="21" x14ac:dyDescent="0.2">
      <c r="D154" s="47"/>
      <c r="E154" s="47"/>
      <c r="F154" s="47"/>
      <c r="G154" s="53"/>
      <c r="H154" s="47"/>
      <c r="I154" s="47"/>
      <c r="J154" s="47"/>
    </row>
    <row r="155" spans="4:10" ht="21" x14ac:dyDescent="0.2">
      <c r="D155" s="47"/>
      <c r="E155" s="47"/>
      <c r="F155" s="47"/>
      <c r="G155" s="53"/>
      <c r="H155" s="47"/>
      <c r="I155" s="47"/>
      <c r="J155" s="47"/>
    </row>
    <row r="156" spans="4:10" ht="21" x14ac:dyDescent="0.2">
      <c r="D156" s="47"/>
      <c r="E156" s="47"/>
      <c r="F156" s="47"/>
      <c r="G156" s="53"/>
      <c r="H156" s="47"/>
      <c r="I156" s="47"/>
      <c r="J156" s="47"/>
    </row>
    <row r="157" spans="4:10" ht="21" x14ac:dyDescent="0.2">
      <c r="D157" s="47"/>
      <c r="E157" s="47"/>
      <c r="F157" s="47"/>
      <c r="G157" s="53"/>
      <c r="H157" s="47"/>
      <c r="I157" s="47"/>
      <c r="J157" s="47"/>
    </row>
    <row r="158" spans="4:10" ht="21" x14ac:dyDescent="0.2">
      <c r="D158" s="47"/>
      <c r="E158" s="47"/>
      <c r="F158" s="47"/>
      <c r="G158" s="53"/>
      <c r="H158" s="47"/>
      <c r="I158" s="47"/>
      <c r="J158" s="47"/>
    </row>
    <row r="159" spans="4:10" ht="21" x14ac:dyDescent="0.2">
      <c r="D159" s="47"/>
      <c r="E159" s="47"/>
      <c r="F159" s="47"/>
      <c r="G159" s="53"/>
      <c r="H159" s="47"/>
      <c r="I159" s="47"/>
      <c r="J159" s="47"/>
    </row>
    <row r="160" spans="4:10" ht="21" x14ac:dyDescent="0.2">
      <c r="D160" s="47"/>
      <c r="E160" s="47"/>
      <c r="F160" s="47"/>
      <c r="G160" s="53"/>
      <c r="H160" s="47"/>
      <c r="I160" s="47"/>
      <c r="J160" s="47"/>
    </row>
    <row r="161" spans="4:10" ht="21" x14ac:dyDescent="0.2">
      <c r="D161" s="47"/>
      <c r="E161" s="47"/>
      <c r="F161" s="47"/>
      <c r="G161" s="53"/>
      <c r="H161" s="47"/>
      <c r="I161" s="47"/>
      <c r="J161" s="47"/>
    </row>
    <row r="162" spans="4:10" ht="21" x14ac:dyDescent="0.2">
      <c r="D162" s="47"/>
      <c r="E162" s="47"/>
      <c r="F162" s="47"/>
      <c r="G162" s="53"/>
      <c r="H162" s="47"/>
      <c r="I162" s="47"/>
      <c r="J162" s="47"/>
    </row>
    <row r="163" spans="4:10" ht="21" x14ac:dyDescent="0.2">
      <c r="D163" s="47"/>
      <c r="E163" s="47"/>
      <c r="F163" s="47"/>
      <c r="G163" s="53"/>
      <c r="H163" s="47"/>
      <c r="I163" s="47"/>
      <c r="J163" s="47"/>
    </row>
    <row r="164" spans="4:10" ht="21" x14ac:dyDescent="0.2">
      <c r="D164" s="47"/>
      <c r="E164" s="47"/>
      <c r="F164" s="47"/>
      <c r="G164" s="53"/>
      <c r="H164" s="47"/>
      <c r="I164" s="47"/>
      <c r="J164" s="47"/>
    </row>
    <row r="165" spans="4:10" ht="21" x14ac:dyDescent="0.2">
      <c r="D165" s="47"/>
      <c r="E165" s="47"/>
      <c r="F165" s="47"/>
      <c r="G165" s="53"/>
      <c r="H165" s="47"/>
      <c r="I165" s="47"/>
      <c r="J165" s="47"/>
    </row>
    <row r="166" spans="4:10" ht="21" x14ac:dyDescent="0.2">
      <c r="D166" s="47"/>
      <c r="E166" s="47"/>
      <c r="F166" s="47"/>
      <c r="G166" s="53"/>
      <c r="H166" s="47"/>
      <c r="I166" s="47"/>
      <c r="J166" s="47"/>
    </row>
    <row r="167" spans="4:10" ht="21" x14ac:dyDescent="0.2">
      <c r="D167" s="47"/>
      <c r="E167" s="47"/>
      <c r="F167" s="47"/>
      <c r="G167" s="53"/>
      <c r="H167" s="47"/>
      <c r="I167" s="47"/>
      <c r="J167" s="47"/>
    </row>
    <row r="168" spans="4:10" ht="21" x14ac:dyDescent="0.2">
      <c r="D168" s="47"/>
      <c r="E168" s="47"/>
      <c r="F168" s="47"/>
      <c r="G168" s="53"/>
      <c r="H168" s="47"/>
      <c r="I168" s="47"/>
      <c r="J168" s="47"/>
    </row>
    <row r="169" spans="4:10" ht="21" x14ac:dyDescent="0.2">
      <c r="D169" s="47"/>
      <c r="E169" s="47"/>
      <c r="F169" s="47"/>
      <c r="G169" s="53"/>
      <c r="H169" s="47"/>
      <c r="I169" s="47"/>
      <c r="J169" s="47"/>
    </row>
    <row r="170" spans="4:10" ht="21" x14ac:dyDescent="0.2">
      <c r="D170" s="47"/>
      <c r="E170" s="47"/>
      <c r="F170" s="47"/>
      <c r="G170" s="53"/>
      <c r="H170" s="47"/>
      <c r="I170" s="47"/>
      <c r="J170" s="47"/>
    </row>
    <row r="171" spans="4:10" ht="21" x14ac:dyDescent="0.2">
      <c r="D171" s="47"/>
      <c r="E171" s="47"/>
      <c r="F171" s="47"/>
      <c r="G171" s="53"/>
      <c r="H171" s="47"/>
      <c r="I171" s="47"/>
      <c r="J171" s="47"/>
    </row>
    <row r="172" spans="4:10" ht="21" x14ac:dyDescent="0.2">
      <c r="D172" s="47"/>
      <c r="E172" s="47"/>
      <c r="F172" s="47"/>
      <c r="G172" s="53"/>
      <c r="H172" s="47"/>
      <c r="I172" s="47"/>
      <c r="J172" s="47"/>
    </row>
    <row r="173" spans="4:10" ht="21" x14ac:dyDescent="0.2">
      <c r="D173" s="47"/>
      <c r="E173" s="47"/>
      <c r="F173" s="47"/>
      <c r="G173" s="53"/>
      <c r="H173" s="47"/>
      <c r="I173" s="47"/>
      <c r="J173" s="47"/>
    </row>
    <row r="174" spans="4:10" ht="21" x14ac:dyDescent="0.2">
      <c r="D174" s="47"/>
      <c r="E174" s="47"/>
      <c r="F174" s="47"/>
      <c r="G174" s="53"/>
      <c r="H174" s="47"/>
      <c r="I174" s="47"/>
      <c r="J174" s="47"/>
    </row>
    <row r="175" spans="4:10" ht="21" x14ac:dyDescent="0.2">
      <c r="D175" s="47"/>
      <c r="E175" s="47"/>
      <c r="F175" s="47"/>
      <c r="G175" s="53"/>
      <c r="H175" s="47"/>
      <c r="I175" s="47"/>
      <c r="J175" s="47"/>
    </row>
  </sheetData>
  <phoneticPr fontId="5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8" max="16383" man="1"/>
    <brk id="71" max="16383" man="1"/>
    <brk id="10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3AAAF-913D-4C9E-8BAF-2575CDB74E61}">
  <dimension ref="A1:AG38"/>
  <sheetViews>
    <sheetView showGridLines="0" topLeftCell="A15" zoomScale="130" zoomScaleNormal="130" zoomScaleSheetLayoutView="100" workbookViewId="0">
      <selection activeCell="A25" sqref="A25"/>
    </sheetView>
  </sheetViews>
  <sheetFormatPr defaultColWidth="9.140625" defaultRowHeight="18" customHeight="1" x14ac:dyDescent="0.2"/>
  <cols>
    <col min="1" max="1" width="22" style="1" customWidth="1"/>
    <col min="2" max="2" width="1.42578125" style="1" customWidth="1"/>
    <col min="3" max="3" width="7.5703125" style="1" bestFit="1" customWidth="1"/>
    <col min="4" max="4" width="1.42578125" style="25" customWidth="1"/>
    <col min="5" max="5" width="14.42578125" style="1" bestFit="1" customWidth="1"/>
    <col min="6" max="6" width="1.42578125" style="26" customWidth="1"/>
    <col min="7" max="7" width="11.5703125" style="1" customWidth="1"/>
    <col min="8" max="8" width="1.42578125" style="26" customWidth="1"/>
    <col min="9" max="9" width="11.5703125" style="26" customWidth="1"/>
    <col min="10" max="10" width="1.42578125" style="26" customWidth="1"/>
    <col min="11" max="11" width="11.5703125" style="1" customWidth="1"/>
    <col min="12" max="12" width="1.42578125" style="26" customWidth="1"/>
    <col min="13" max="13" width="11.5703125" style="1" customWidth="1"/>
    <col min="14" max="14" width="1.42578125" style="26" customWidth="1"/>
    <col min="15" max="15" width="11.5703125" style="1" customWidth="1"/>
    <col min="16" max="16" width="1.42578125" style="26" customWidth="1"/>
    <col min="17" max="17" width="11.5703125" style="1" customWidth="1"/>
    <col min="18" max="18" width="1.42578125" style="26" customWidth="1"/>
    <col min="19" max="19" width="11.5703125" style="1" customWidth="1"/>
    <col min="20" max="20" width="1.42578125" style="26" customWidth="1"/>
    <col min="21" max="21" width="11.5703125" style="1" customWidth="1"/>
    <col min="22" max="22" width="1.42578125" style="26" customWidth="1"/>
    <col min="23" max="23" width="11.5703125" style="1" customWidth="1"/>
    <col min="24" max="24" width="1.42578125" style="26" customWidth="1"/>
    <col min="25" max="25" width="13.140625" style="1" bestFit="1" customWidth="1"/>
    <col min="26" max="26" width="1.42578125" style="26" customWidth="1"/>
    <col min="27" max="27" width="11.5703125" style="1" customWidth="1"/>
    <col min="28" max="28" width="1.42578125" style="26" customWidth="1"/>
    <col min="29" max="29" width="12.140625" style="1" customWidth="1"/>
    <col min="30" max="30" width="1.42578125" style="26" customWidth="1"/>
    <col min="31" max="31" width="12.140625" style="1" customWidth="1"/>
    <col min="32" max="32" width="0.85546875" style="25" customWidth="1"/>
    <col min="33" max="16384" width="9.140625" style="1"/>
  </cols>
  <sheetData>
    <row r="1" spans="1:33" s="22" customFormat="1" ht="18" customHeight="1" x14ac:dyDescent="0.2">
      <c r="D1" s="24"/>
      <c r="F1" s="27"/>
      <c r="H1" s="27"/>
      <c r="I1" s="27"/>
      <c r="J1" s="27"/>
      <c r="L1" s="27"/>
      <c r="N1" s="27"/>
      <c r="P1" s="27"/>
      <c r="R1" s="27"/>
      <c r="T1" s="27"/>
      <c r="V1" s="27"/>
      <c r="X1" s="27"/>
      <c r="Z1" s="27"/>
      <c r="AB1" s="27"/>
      <c r="AD1" s="27"/>
      <c r="AE1" s="3" t="s">
        <v>132</v>
      </c>
      <c r="AF1" s="24"/>
    </row>
    <row r="2" spans="1:33" s="22" customFormat="1" ht="18" customHeight="1" x14ac:dyDescent="0.2">
      <c r="A2" s="22" t="s">
        <v>0</v>
      </c>
      <c r="D2" s="24"/>
      <c r="E2" s="25"/>
      <c r="F2" s="27"/>
      <c r="H2" s="27"/>
      <c r="I2" s="27"/>
      <c r="J2" s="27"/>
      <c r="L2" s="27"/>
      <c r="N2" s="27"/>
      <c r="P2" s="27"/>
      <c r="R2" s="27"/>
      <c r="T2" s="27"/>
      <c r="V2" s="27"/>
      <c r="X2" s="27"/>
      <c r="Z2" s="27"/>
      <c r="AB2" s="27"/>
      <c r="AC2" s="2"/>
      <c r="AD2" s="27"/>
      <c r="AF2" s="24"/>
    </row>
    <row r="3" spans="1:33" s="22" customFormat="1" ht="18" customHeight="1" x14ac:dyDescent="0.2">
      <c r="A3" s="22" t="s">
        <v>222</v>
      </c>
      <c r="D3" s="24"/>
      <c r="E3" s="25"/>
      <c r="F3" s="27"/>
      <c r="H3" s="27"/>
      <c r="I3" s="27"/>
      <c r="J3" s="27"/>
      <c r="L3" s="27"/>
      <c r="N3" s="27"/>
      <c r="P3" s="27"/>
      <c r="R3" s="27"/>
      <c r="T3" s="27"/>
      <c r="V3" s="27"/>
      <c r="X3" s="27"/>
      <c r="Z3" s="27"/>
      <c r="AB3" s="27"/>
      <c r="AD3" s="27"/>
      <c r="AF3" s="24"/>
    </row>
    <row r="4" spans="1:33" s="22" customFormat="1" ht="18" customHeight="1" x14ac:dyDescent="0.2">
      <c r="A4" s="22" t="s">
        <v>238</v>
      </c>
      <c r="D4" s="24"/>
      <c r="E4" s="25"/>
      <c r="F4" s="27"/>
      <c r="H4" s="27"/>
      <c r="I4" s="27"/>
      <c r="J4" s="27"/>
      <c r="L4" s="27"/>
      <c r="N4" s="27"/>
      <c r="P4" s="27"/>
      <c r="R4" s="27"/>
      <c r="T4" s="27"/>
      <c r="V4" s="27"/>
      <c r="X4" s="27"/>
      <c r="Z4" s="27"/>
      <c r="AB4" s="27"/>
      <c r="AD4" s="27"/>
      <c r="AF4" s="24"/>
    </row>
    <row r="5" spans="1:33" ht="18" customHeight="1" x14ac:dyDescent="0.2">
      <c r="AE5" s="3" t="s">
        <v>133</v>
      </c>
    </row>
    <row r="6" spans="1:33" ht="18" customHeight="1" x14ac:dyDescent="0.2">
      <c r="E6" s="134" t="s">
        <v>1</v>
      </c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</row>
    <row r="7" spans="1:33" ht="18" customHeight="1" x14ac:dyDescent="0.2">
      <c r="E7" s="135" t="s">
        <v>39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C7" s="4"/>
    </row>
    <row r="8" spans="1:33" ht="18" customHeight="1" x14ac:dyDescent="0.2">
      <c r="E8" s="4"/>
      <c r="G8" s="4"/>
      <c r="K8" s="4"/>
      <c r="M8" s="4"/>
      <c r="O8" s="4"/>
      <c r="Q8" s="136" t="s">
        <v>106</v>
      </c>
      <c r="R8" s="136"/>
      <c r="S8" s="136"/>
      <c r="T8" s="136"/>
      <c r="U8" s="136"/>
      <c r="V8" s="136"/>
      <c r="W8" s="136"/>
      <c r="X8" s="136"/>
      <c r="Y8" s="136"/>
      <c r="AA8" s="4"/>
      <c r="AC8" s="4"/>
    </row>
    <row r="9" spans="1:33" ht="18" customHeight="1" x14ac:dyDescent="0.2">
      <c r="E9" s="4"/>
      <c r="G9" s="4"/>
      <c r="K9" s="4"/>
      <c r="M9" s="4"/>
      <c r="O9" s="4"/>
      <c r="Q9" s="136" t="s">
        <v>115</v>
      </c>
      <c r="R9" s="136"/>
      <c r="S9" s="136"/>
      <c r="T9" s="136"/>
      <c r="U9" s="136"/>
      <c r="V9" s="136"/>
      <c r="W9" s="136"/>
      <c r="Y9" s="4"/>
      <c r="AA9" s="4"/>
      <c r="AE9" s="4"/>
    </row>
    <row r="10" spans="1:33" s="4" customFormat="1" ht="18" customHeight="1" x14ac:dyDescent="0.2">
      <c r="D10" s="26"/>
      <c r="F10" s="26"/>
      <c r="H10" s="26"/>
      <c r="I10" s="26"/>
      <c r="J10" s="26"/>
      <c r="L10" s="26"/>
      <c r="N10" s="26"/>
      <c r="P10" s="26"/>
      <c r="R10" s="26"/>
      <c r="T10" s="26"/>
      <c r="U10" s="4" t="s">
        <v>218</v>
      </c>
      <c r="V10" s="26"/>
      <c r="X10" s="26"/>
      <c r="Z10" s="26"/>
      <c r="AB10" s="26"/>
      <c r="AC10" s="4" t="s">
        <v>116</v>
      </c>
      <c r="AD10" s="26"/>
      <c r="AF10" s="26"/>
    </row>
    <row r="11" spans="1:33" s="4" customFormat="1" ht="18" customHeight="1" x14ac:dyDescent="0.2">
      <c r="D11" s="26"/>
      <c r="F11" s="26"/>
      <c r="H11" s="26"/>
      <c r="I11" s="4" t="s">
        <v>205</v>
      </c>
      <c r="J11" s="26"/>
      <c r="L11" s="26"/>
      <c r="N11" s="26"/>
      <c r="P11" s="26"/>
      <c r="Q11" s="4" t="s">
        <v>131</v>
      </c>
      <c r="R11" s="26"/>
      <c r="T11" s="26"/>
      <c r="U11" s="4" t="s">
        <v>201</v>
      </c>
      <c r="V11" s="26"/>
      <c r="X11" s="26"/>
      <c r="Z11" s="26"/>
      <c r="AB11" s="26"/>
      <c r="AC11" s="4" t="s">
        <v>117</v>
      </c>
      <c r="AD11" s="26"/>
      <c r="AF11" s="26"/>
    </row>
    <row r="12" spans="1:33" s="4" customFormat="1" ht="18" customHeight="1" x14ac:dyDescent="0.2">
      <c r="D12" s="26"/>
      <c r="F12" s="26"/>
      <c r="H12" s="26"/>
      <c r="I12" s="4" t="s">
        <v>206</v>
      </c>
      <c r="J12" s="26"/>
      <c r="L12" s="26"/>
      <c r="M12" s="114"/>
      <c r="N12" s="114" t="s">
        <v>36</v>
      </c>
      <c r="O12" s="114"/>
      <c r="P12" s="26"/>
      <c r="Q12" s="4" t="s">
        <v>94</v>
      </c>
      <c r="R12" s="26"/>
      <c r="S12" s="4" t="s">
        <v>84</v>
      </c>
      <c r="T12" s="26"/>
      <c r="U12" s="4" t="s">
        <v>202</v>
      </c>
      <c r="V12" s="26"/>
      <c r="W12" s="4" t="s">
        <v>162</v>
      </c>
      <c r="X12" s="26"/>
      <c r="Y12" s="4" t="s">
        <v>93</v>
      </c>
      <c r="Z12" s="26"/>
      <c r="AA12" s="4" t="s">
        <v>93</v>
      </c>
      <c r="AB12" s="26"/>
      <c r="AC12" s="4" t="s">
        <v>118</v>
      </c>
      <c r="AD12" s="26"/>
      <c r="AE12" s="4" t="s">
        <v>93</v>
      </c>
      <c r="AF12" s="26"/>
    </row>
    <row r="13" spans="1:33" s="4" customFormat="1" ht="18" customHeight="1" x14ac:dyDescent="0.2">
      <c r="D13" s="26"/>
      <c r="E13" s="4" t="s">
        <v>85</v>
      </c>
      <c r="F13" s="26"/>
      <c r="G13" s="4" t="s">
        <v>86</v>
      </c>
      <c r="H13" s="26"/>
      <c r="I13" s="4" t="s">
        <v>207</v>
      </c>
      <c r="J13" s="26"/>
      <c r="L13" s="26"/>
      <c r="M13" s="4" t="s">
        <v>88</v>
      </c>
      <c r="N13" s="26"/>
      <c r="P13" s="26"/>
      <c r="Q13" s="4" t="s">
        <v>95</v>
      </c>
      <c r="R13" s="26"/>
      <c r="S13" s="4" t="s">
        <v>87</v>
      </c>
      <c r="T13" s="26"/>
      <c r="U13" s="4" t="s">
        <v>174</v>
      </c>
      <c r="V13" s="26"/>
      <c r="W13" s="4" t="s">
        <v>163</v>
      </c>
      <c r="X13" s="26"/>
      <c r="Y13" s="4" t="s">
        <v>119</v>
      </c>
      <c r="Z13" s="26"/>
      <c r="AA13" s="4" t="s">
        <v>28</v>
      </c>
      <c r="AB13" s="26"/>
      <c r="AC13" s="4" t="s">
        <v>120</v>
      </c>
      <c r="AD13" s="26"/>
      <c r="AE13" s="4" t="s">
        <v>121</v>
      </c>
      <c r="AF13" s="26"/>
    </row>
    <row r="14" spans="1:33" s="4" customFormat="1" ht="18" customHeight="1" x14ac:dyDescent="0.2">
      <c r="C14" s="41" t="s">
        <v>3</v>
      </c>
      <c r="D14" s="26"/>
      <c r="E14" s="114" t="s">
        <v>127</v>
      </c>
      <c r="F14" s="26"/>
      <c r="G14" s="114" t="s">
        <v>89</v>
      </c>
      <c r="H14" s="26"/>
      <c r="I14" s="114" t="s">
        <v>208</v>
      </c>
      <c r="J14" s="26"/>
      <c r="K14" s="114" t="s">
        <v>35</v>
      </c>
      <c r="L14" s="26"/>
      <c r="M14" s="114" t="s">
        <v>91</v>
      </c>
      <c r="N14" s="26"/>
      <c r="O14" s="114" t="s">
        <v>92</v>
      </c>
      <c r="P14" s="26"/>
      <c r="Q14" s="114" t="s">
        <v>97</v>
      </c>
      <c r="R14" s="26"/>
      <c r="S14" s="114" t="s">
        <v>90</v>
      </c>
      <c r="T14" s="26"/>
      <c r="U14" s="114" t="s">
        <v>175</v>
      </c>
      <c r="V14" s="26"/>
      <c r="W14" s="114" t="s">
        <v>191</v>
      </c>
      <c r="X14" s="26"/>
      <c r="Y14" s="114" t="s">
        <v>122</v>
      </c>
      <c r="Z14" s="26"/>
      <c r="AA14" s="114" t="s">
        <v>123</v>
      </c>
      <c r="AB14" s="26"/>
      <c r="AC14" s="114" t="s">
        <v>124</v>
      </c>
      <c r="AD14" s="26"/>
      <c r="AE14" s="114" t="s">
        <v>125</v>
      </c>
      <c r="AF14" s="26"/>
    </row>
    <row r="15" spans="1:33" ht="18" customHeight="1" x14ac:dyDescent="0.2">
      <c r="A15" s="22" t="s">
        <v>204</v>
      </c>
      <c r="B15" s="22"/>
      <c r="C15" s="22"/>
      <c r="E15" s="5">
        <v>1666827</v>
      </c>
      <c r="F15" s="28"/>
      <c r="G15" s="5">
        <v>2062461</v>
      </c>
      <c r="H15" s="28"/>
      <c r="I15" s="5">
        <v>-7372</v>
      </c>
      <c r="J15" s="28"/>
      <c r="K15" s="5">
        <v>568131</v>
      </c>
      <c r="L15" s="28"/>
      <c r="M15" s="5">
        <v>211675</v>
      </c>
      <c r="N15" s="28"/>
      <c r="O15" s="5">
        <v>-493903</v>
      </c>
      <c r="P15" s="28"/>
      <c r="Q15" s="5">
        <v>124270</v>
      </c>
      <c r="R15" s="28"/>
      <c r="S15" s="5">
        <v>5395189</v>
      </c>
      <c r="T15" s="28"/>
      <c r="U15" s="5">
        <v>207043</v>
      </c>
      <c r="V15" s="28"/>
      <c r="W15" s="5">
        <v>-10726</v>
      </c>
      <c r="X15" s="28"/>
      <c r="Y15" s="5">
        <f>SUM(Q15:W15)</f>
        <v>5715776</v>
      </c>
      <c r="Z15" s="28"/>
      <c r="AA15" s="5">
        <v>9723594</v>
      </c>
      <c r="AB15" s="28"/>
      <c r="AC15" s="5">
        <v>124884</v>
      </c>
      <c r="AD15" s="28"/>
      <c r="AE15" s="6">
        <f>SUM(AA15:AC15)</f>
        <v>9848478</v>
      </c>
      <c r="AG15" s="6"/>
    </row>
    <row r="16" spans="1:33" ht="18" customHeight="1" x14ac:dyDescent="0.2">
      <c r="A16" s="1" t="s">
        <v>230</v>
      </c>
      <c r="E16" s="129">
        <v>0</v>
      </c>
      <c r="F16" s="28"/>
      <c r="G16" s="129">
        <v>0</v>
      </c>
      <c r="H16" s="28"/>
      <c r="I16" s="129">
        <v>0</v>
      </c>
      <c r="J16" s="28"/>
      <c r="K16" s="129">
        <v>0</v>
      </c>
      <c r="L16" s="28"/>
      <c r="M16" s="129">
        <v>0</v>
      </c>
      <c r="N16" s="28"/>
      <c r="O16" s="129">
        <f>SUM('[1]PL&amp;OCI'!F101)</f>
        <v>66347</v>
      </c>
      <c r="P16" s="28"/>
      <c r="Q16" s="129">
        <v>0</v>
      </c>
      <c r="R16" s="28"/>
      <c r="S16" s="129">
        <v>0</v>
      </c>
      <c r="T16" s="28"/>
      <c r="U16" s="131">
        <v>0</v>
      </c>
      <c r="V16" s="28"/>
      <c r="W16" s="131">
        <v>0</v>
      </c>
      <c r="X16" s="28"/>
      <c r="Y16" s="129">
        <f>SUM(Q16:W16)</f>
        <v>0</v>
      </c>
      <c r="Z16" s="28"/>
      <c r="AA16" s="129">
        <f>SUM(E16:O16,Y16)</f>
        <v>66347</v>
      </c>
      <c r="AB16" s="28"/>
      <c r="AC16" s="129">
        <f>SUM('[1]PL&amp;OCI'!F102)</f>
        <v>2956</v>
      </c>
      <c r="AD16" s="28"/>
      <c r="AE16" s="131">
        <f>SUM(AA16:AC16)</f>
        <v>69303</v>
      </c>
      <c r="AG16" s="6"/>
    </row>
    <row r="17" spans="1:33" ht="18" customHeight="1" x14ac:dyDescent="0.2">
      <c r="A17" s="1" t="s">
        <v>143</v>
      </c>
      <c r="E17" s="130">
        <v>0</v>
      </c>
      <c r="F17" s="28"/>
      <c r="G17" s="130">
        <v>0</v>
      </c>
      <c r="H17" s="28"/>
      <c r="I17" s="130">
        <v>0</v>
      </c>
      <c r="J17" s="28"/>
      <c r="K17" s="130">
        <v>0</v>
      </c>
      <c r="L17" s="28"/>
      <c r="M17" s="130">
        <v>0</v>
      </c>
      <c r="N17" s="28"/>
      <c r="O17" s="130">
        <v>0</v>
      </c>
      <c r="P17" s="28"/>
      <c r="Q17" s="130">
        <v>-3650</v>
      </c>
      <c r="R17" s="28"/>
      <c r="S17" s="130">
        <v>0</v>
      </c>
      <c r="T17" s="28"/>
      <c r="U17" s="132">
        <v>68809</v>
      </c>
      <c r="V17" s="28"/>
      <c r="W17" s="132">
        <v>3840</v>
      </c>
      <c r="X17" s="28"/>
      <c r="Y17" s="130">
        <f>SUM(Q17:W17)</f>
        <v>68999</v>
      </c>
      <c r="Z17" s="28"/>
      <c r="AA17" s="130">
        <f>SUM(E17:O17,Y17)</f>
        <v>68999</v>
      </c>
      <c r="AB17" s="28"/>
      <c r="AC17" s="130">
        <v>221</v>
      </c>
      <c r="AD17" s="28"/>
      <c r="AE17" s="132">
        <f>SUM(AA17:AC17)</f>
        <v>69220</v>
      </c>
      <c r="AG17" s="6"/>
    </row>
    <row r="18" spans="1:33" ht="18" customHeight="1" x14ac:dyDescent="0.2">
      <c r="A18" s="1" t="s">
        <v>151</v>
      </c>
      <c r="E18" s="8">
        <f>SUM(E16:E17)</f>
        <v>0</v>
      </c>
      <c r="F18" s="28"/>
      <c r="G18" s="8">
        <f>SUM(G16:G17)</f>
        <v>0</v>
      </c>
      <c r="H18" s="28"/>
      <c r="I18" s="8">
        <f>SUM(I16:I17)</f>
        <v>0</v>
      </c>
      <c r="J18" s="28"/>
      <c r="K18" s="8">
        <f>SUM(K16:K17)</f>
        <v>0</v>
      </c>
      <c r="L18" s="28"/>
      <c r="M18" s="8">
        <f>SUM(M16:M17)</f>
        <v>0</v>
      </c>
      <c r="N18" s="28"/>
      <c r="O18" s="8">
        <f>SUM(O16:O17)</f>
        <v>66347</v>
      </c>
      <c r="P18" s="28"/>
      <c r="Q18" s="8">
        <f>SUM(Q16:Q17)</f>
        <v>-3650</v>
      </c>
      <c r="R18" s="28"/>
      <c r="S18" s="8">
        <f>SUM(S16:S17)</f>
        <v>0</v>
      </c>
      <c r="T18" s="28"/>
      <c r="U18" s="8">
        <f>SUM(U16:U17)</f>
        <v>68809</v>
      </c>
      <c r="V18" s="28"/>
      <c r="W18" s="8">
        <f>SUM(W16:W17)</f>
        <v>3840</v>
      </c>
      <c r="X18" s="28"/>
      <c r="Y18" s="8">
        <f>SUM(Y16:Y17)</f>
        <v>68999</v>
      </c>
      <c r="Z18" s="28"/>
      <c r="AA18" s="8">
        <f>SUM(AA16:AA17)</f>
        <v>135346</v>
      </c>
      <c r="AB18" s="28"/>
      <c r="AC18" s="8">
        <f>SUM(AC16:AC17)</f>
        <v>3177</v>
      </c>
      <c r="AD18" s="28"/>
      <c r="AE18" s="8">
        <f>SUM(AE16:AE17)</f>
        <v>138523</v>
      </c>
      <c r="AG18" s="6"/>
    </row>
    <row r="19" spans="1:33" ht="18" customHeight="1" x14ac:dyDescent="0.2">
      <c r="A19" s="1" t="s">
        <v>248</v>
      </c>
      <c r="E19" s="8"/>
      <c r="F19" s="28"/>
      <c r="G19" s="8"/>
      <c r="H19" s="28"/>
      <c r="I19" s="8"/>
      <c r="J19" s="28"/>
      <c r="K19" s="8"/>
      <c r="L19" s="28"/>
      <c r="M19" s="8"/>
      <c r="N19" s="28"/>
      <c r="O19" s="8"/>
      <c r="P19" s="28"/>
      <c r="Q19" s="8"/>
      <c r="R19" s="28"/>
      <c r="S19" s="8"/>
      <c r="T19" s="28"/>
      <c r="U19" s="8"/>
      <c r="V19" s="28"/>
      <c r="W19" s="8"/>
      <c r="X19" s="28"/>
      <c r="Y19" s="8"/>
      <c r="Z19" s="28"/>
      <c r="AA19" s="8"/>
      <c r="AB19" s="28"/>
      <c r="AC19" s="8"/>
      <c r="AD19" s="28"/>
      <c r="AE19" s="8"/>
      <c r="AG19" s="6"/>
    </row>
    <row r="20" spans="1:33" ht="18" customHeight="1" x14ac:dyDescent="0.2">
      <c r="A20" s="1" t="s">
        <v>249</v>
      </c>
      <c r="E20" s="8">
        <v>0</v>
      </c>
      <c r="F20" s="28"/>
      <c r="G20" s="8">
        <v>0</v>
      </c>
      <c r="H20" s="28"/>
      <c r="I20" s="8">
        <v>0</v>
      </c>
      <c r="J20" s="28"/>
      <c r="K20" s="8">
        <v>0</v>
      </c>
      <c r="L20" s="28"/>
      <c r="M20" s="8">
        <v>0</v>
      </c>
      <c r="N20" s="28"/>
      <c r="O20" s="8">
        <v>5731</v>
      </c>
      <c r="P20" s="28"/>
      <c r="Q20" s="8">
        <v>0</v>
      </c>
      <c r="R20" s="28"/>
      <c r="S20" s="8">
        <v>-5731</v>
      </c>
      <c r="T20" s="28"/>
      <c r="U20" s="8">
        <v>0</v>
      </c>
      <c r="V20" s="28"/>
      <c r="W20" s="8">
        <v>0</v>
      </c>
      <c r="X20" s="28"/>
      <c r="Y20" s="7">
        <f>SUM(Q20:W20)</f>
        <v>-5731</v>
      </c>
      <c r="Z20" s="28"/>
      <c r="AA20" s="5">
        <f t="shared" ref="AA20" si="0">SUM(E20:O20,Y20)</f>
        <v>0</v>
      </c>
      <c r="AB20" s="28"/>
      <c r="AC20" s="8">
        <v>0</v>
      </c>
      <c r="AD20" s="28"/>
      <c r="AE20" s="6">
        <f>SUM(AA20:AC20)</f>
        <v>0</v>
      </c>
      <c r="AG20" s="6"/>
    </row>
    <row r="21" spans="1:33" ht="18" customHeight="1" thickBot="1" x14ac:dyDescent="0.25">
      <c r="A21" s="22" t="s">
        <v>234</v>
      </c>
      <c r="B21" s="22"/>
      <c r="C21" s="22"/>
      <c r="E21" s="9">
        <f>SUM(E15,E18:E20)</f>
        <v>1666827</v>
      </c>
      <c r="F21" s="28"/>
      <c r="G21" s="9">
        <f>SUM(G15,G18:G20)</f>
        <v>2062461</v>
      </c>
      <c r="H21" s="28"/>
      <c r="I21" s="9">
        <f>SUM(I15,I18:I20)</f>
        <v>-7372</v>
      </c>
      <c r="J21" s="28"/>
      <c r="K21" s="9">
        <f>SUM(K15,K18:K20)</f>
        <v>568131</v>
      </c>
      <c r="L21" s="28"/>
      <c r="M21" s="9">
        <f>SUM(M15,M18:M20)</f>
        <v>211675</v>
      </c>
      <c r="N21" s="28"/>
      <c r="O21" s="9">
        <f>SUM(O15,O18:O20)</f>
        <v>-421825</v>
      </c>
      <c r="P21" s="28"/>
      <c r="Q21" s="9">
        <f>SUM(Q15,Q18:Q20)</f>
        <v>120620</v>
      </c>
      <c r="R21" s="28"/>
      <c r="S21" s="9">
        <f>SUM(S15,S18:S20)</f>
        <v>5389458</v>
      </c>
      <c r="T21" s="28"/>
      <c r="U21" s="9">
        <f>SUM(U15,U18:U20)</f>
        <v>275852</v>
      </c>
      <c r="V21" s="28"/>
      <c r="W21" s="9">
        <f>SUM(W15,W18:W20)</f>
        <v>-6886</v>
      </c>
      <c r="X21" s="28"/>
      <c r="Y21" s="9">
        <f>SUM(Y15,Y18:Y20)</f>
        <v>5779044</v>
      </c>
      <c r="Z21" s="28"/>
      <c r="AA21" s="9">
        <f>SUM(AA15,AA18:AA20)</f>
        <v>9858940</v>
      </c>
      <c r="AB21" s="28"/>
      <c r="AC21" s="9">
        <f>SUM(AC15,AC18:AC20)</f>
        <v>128061</v>
      </c>
      <c r="AD21" s="28"/>
      <c r="AE21" s="9">
        <f>SUM(AE15,AE18:AE20)</f>
        <v>9987001</v>
      </c>
      <c r="AG21" s="6"/>
    </row>
    <row r="22" spans="1:33" ht="18" customHeight="1" thickTop="1" x14ac:dyDescent="0.2">
      <c r="A22" s="22"/>
      <c r="B22" s="22"/>
      <c r="C22" s="22"/>
      <c r="E22" s="10"/>
      <c r="F22" s="28"/>
      <c r="G22" s="10"/>
      <c r="H22" s="28"/>
      <c r="I22" s="10"/>
      <c r="J22" s="28"/>
      <c r="K22" s="10"/>
      <c r="L22" s="28"/>
      <c r="M22" s="10"/>
      <c r="N22" s="28"/>
      <c r="O22" s="10"/>
      <c r="P22" s="28"/>
      <c r="Q22" s="10"/>
      <c r="R22" s="28"/>
      <c r="S22" s="10"/>
      <c r="T22" s="28"/>
      <c r="U22" s="6"/>
      <c r="V22" s="28"/>
      <c r="W22" s="6"/>
      <c r="X22" s="28"/>
      <c r="Y22" s="10"/>
      <c r="Z22" s="28"/>
      <c r="AA22" s="10"/>
      <c r="AB22" s="28"/>
      <c r="AC22" s="10"/>
      <c r="AD22" s="28"/>
      <c r="AE22" s="5"/>
      <c r="AG22" s="6"/>
    </row>
    <row r="23" spans="1:33" ht="18" customHeight="1" x14ac:dyDescent="0.2">
      <c r="A23" s="22" t="s">
        <v>220</v>
      </c>
      <c r="B23" s="22"/>
      <c r="C23" s="22"/>
      <c r="E23" s="5">
        <v>1666827</v>
      </c>
      <c r="F23" s="28"/>
      <c r="G23" s="5">
        <v>2062461</v>
      </c>
      <c r="H23" s="28"/>
      <c r="I23" s="5">
        <v>-7372</v>
      </c>
      <c r="J23" s="28"/>
      <c r="K23" s="5">
        <v>568131</v>
      </c>
      <c r="L23" s="28"/>
      <c r="M23" s="5">
        <v>211675</v>
      </c>
      <c r="N23" s="28"/>
      <c r="O23" s="5">
        <v>-105060</v>
      </c>
      <c r="P23" s="28"/>
      <c r="Q23" s="5">
        <v>118912</v>
      </c>
      <c r="R23" s="28"/>
      <c r="S23" s="5">
        <v>10286706</v>
      </c>
      <c r="T23" s="28"/>
      <c r="U23" s="5">
        <v>208618</v>
      </c>
      <c r="V23" s="28"/>
      <c r="W23" s="5">
        <v>84134</v>
      </c>
      <c r="X23" s="28"/>
      <c r="Y23" s="5">
        <f>SUM(Q23:W23)</f>
        <v>10698370</v>
      </c>
      <c r="Z23" s="28"/>
      <c r="AA23" s="5">
        <f>SUM(E23:O23,Y23)</f>
        <v>15095032</v>
      </c>
      <c r="AB23" s="28"/>
      <c r="AC23" s="5">
        <v>133129</v>
      </c>
      <c r="AD23" s="28"/>
      <c r="AE23" s="6">
        <f>SUM(AA23:AC23)</f>
        <v>15228161</v>
      </c>
      <c r="AG23" s="6"/>
    </row>
    <row r="24" spans="1:33" ht="18" customHeight="1" x14ac:dyDescent="0.2">
      <c r="A24" s="1" t="s">
        <v>210</v>
      </c>
      <c r="E24" s="129">
        <v>0</v>
      </c>
      <c r="F24" s="28"/>
      <c r="G24" s="129">
        <v>0</v>
      </c>
      <c r="H24" s="28"/>
      <c r="I24" s="129">
        <v>0</v>
      </c>
      <c r="J24" s="28"/>
      <c r="K24" s="129">
        <v>0</v>
      </c>
      <c r="L24" s="28"/>
      <c r="M24" s="129">
        <v>0</v>
      </c>
      <c r="N24" s="28"/>
      <c r="O24" s="129">
        <v>290734</v>
      </c>
      <c r="P24" s="28"/>
      <c r="Q24" s="129">
        <v>0</v>
      </c>
      <c r="R24" s="28"/>
      <c r="S24" s="129">
        <v>0</v>
      </c>
      <c r="T24" s="28"/>
      <c r="U24" s="131">
        <v>0</v>
      </c>
      <c r="V24" s="28"/>
      <c r="W24" s="131">
        <v>0</v>
      </c>
      <c r="X24" s="28"/>
      <c r="Y24" s="129">
        <f>SUM(Q24:W24)</f>
        <v>0</v>
      </c>
      <c r="Z24" s="28"/>
      <c r="AA24" s="129">
        <f>SUM(E24:O24,Y24)</f>
        <v>290734</v>
      </c>
      <c r="AB24" s="28"/>
      <c r="AC24" s="129">
        <v>11007</v>
      </c>
      <c r="AD24" s="28"/>
      <c r="AE24" s="131">
        <f>SUM(AA24:AC24)</f>
        <v>301741</v>
      </c>
      <c r="AG24" s="6"/>
    </row>
    <row r="25" spans="1:33" ht="18" customHeight="1" x14ac:dyDescent="0.2">
      <c r="A25" s="1" t="s">
        <v>143</v>
      </c>
      <c r="E25" s="130">
        <v>0</v>
      </c>
      <c r="F25" s="28"/>
      <c r="G25" s="130">
        <v>0</v>
      </c>
      <c r="H25" s="28"/>
      <c r="I25" s="130">
        <v>0</v>
      </c>
      <c r="J25" s="28"/>
      <c r="K25" s="130">
        <v>0</v>
      </c>
      <c r="L25" s="28"/>
      <c r="M25" s="130">
        <v>0</v>
      </c>
      <c r="N25" s="28"/>
      <c r="O25" s="130">
        <v>0</v>
      </c>
      <c r="P25" s="28"/>
      <c r="Q25" s="130">
        <v>5972</v>
      </c>
      <c r="R25" s="28"/>
      <c r="S25" s="130">
        <v>0</v>
      </c>
      <c r="T25" s="28"/>
      <c r="U25" s="132">
        <v>99389</v>
      </c>
      <c r="V25" s="28"/>
      <c r="W25" s="132">
        <v>4891</v>
      </c>
      <c r="X25" s="28"/>
      <c r="Y25" s="130">
        <f>SUM(Q25:W25)</f>
        <v>110252</v>
      </c>
      <c r="Z25" s="28"/>
      <c r="AA25" s="130">
        <f>SUM(E25:O25,Y25)</f>
        <v>110252</v>
      </c>
      <c r="AB25" s="28"/>
      <c r="AC25" s="130">
        <v>216</v>
      </c>
      <c r="AD25" s="28"/>
      <c r="AE25" s="132">
        <f>SUM(AA25:AC25)</f>
        <v>110468</v>
      </c>
      <c r="AG25" s="6"/>
    </row>
    <row r="26" spans="1:33" ht="18" customHeight="1" x14ac:dyDescent="0.2">
      <c r="A26" s="1" t="s">
        <v>151</v>
      </c>
      <c r="E26" s="8">
        <f>SUM(E24:E25)</f>
        <v>0</v>
      </c>
      <c r="F26" s="28"/>
      <c r="G26" s="8">
        <f>SUM(G24:G25)</f>
        <v>0</v>
      </c>
      <c r="H26" s="28"/>
      <c r="I26" s="8">
        <f>SUM(I24:I25)</f>
        <v>0</v>
      </c>
      <c r="J26" s="28"/>
      <c r="K26" s="8">
        <f>SUM(K24:K25)</f>
        <v>0</v>
      </c>
      <c r="L26" s="28"/>
      <c r="M26" s="8">
        <f>SUM(M24:M25)</f>
        <v>0</v>
      </c>
      <c r="N26" s="28"/>
      <c r="O26" s="8">
        <f>SUM(O24:O25)</f>
        <v>290734</v>
      </c>
      <c r="P26" s="28"/>
      <c r="Q26" s="8">
        <f>SUM(Q24:Q25)</f>
        <v>5972</v>
      </c>
      <c r="R26" s="28"/>
      <c r="S26" s="8">
        <f>SUM(S24:S25)</f>
        <v>0</v>
      </c>
      <c r="T26" s="28"/>
      <c r="U26" s="8">
        <f>SUM(U24:U25)</f>
        <v>99389</v>
      </c>
      <c r="V26" s="28"/>
      <c r="W26" s="8">
        <f>SUM(W24:W25)</f>
        <v>4891</v>
      </c>
      <c r="X26" s="28"/>
      <c r="Y26" s="8">
        <f>SUM(Y24:Y25)</f>
        <v>110252</v>
      </c>
      <c r="Z26" s="28"/>
      <c r="AA26" s="8">
        <f>SUM(AA24:AA25)</f>
        <v>400986</v>
      </c>
      <c r="AB26" s="28"/>
      <c r="AC26" s="8">
        <f>SUM(AC24:AC25)</f>
        <v>11223</v>
      </c>
      <c r="AD26" s="28"/>
      <c r="AE26" s="8">
        <f>SUM(AE24:AE25)</f>
        <v>412209</v>
      </c>
      <c r="AG26" s="6"/>
    </row>
    <row r="27" spans="1:33" ht="18" customHeight="1" x14ac:dyDescent="0.2">
      <c r="A27" s="1" t="s">
        <v>248</v>
      </c>
      <c r="E27" s="8"/>
      <c r="F27" s="28"/>
      <c r="G27" s="8"/>
      <c r="H27" s="28"/>
      <c r="I27" s="8"/>
      <c r="J27" s="28"/>
      <c r="K27" s="8"/>
      <c r="L27" s="28"/>
      <c r="M27" s="8"/>
      <c r="N27" s="28"/>
      <c r="O27" s="8"/>
      <c r="P27" s="28"/>
      <c r="Q27" s="8"/>
      <c r="R27" s="28"/>
      <c r="S27" s="8"/>
      <c r="T27" s="28"/>
      <c r="U27" s="8"/>
      <c r="V27" s="28"/>
      <c r="W27" s="8"/>
      <c r="X27" s="28"/>
      <c r="Y27" s="8"/>
      <c r="Z27" s="28"/>
      <c r="AA27" s="8"/>
      <c r="AB27" s="28"/>
      <c r="AC27" s="8"/>
      <c r="AD27" s="28"/>
      <c r="AE27" s="8"/>
      <c r="AG27" s="6"/>
    </row>
    <row r="28" spans="1:33" ht="18" customHeight="1" x14ac:dyDescent="0.2">
      <c r="A28" s="1" t="s">
        <v>249</v>
      </c>
      <c r="E28" s="5">
        <v>0</v>
      </c>
      <c r="F28" s="28"/>
      <c r="G28" s="5">
        <v>0</v>
      </c>
      <c r="H28" s="28"/>
      <c r="I28" s="5">
        <v>0</v>
      </c>
      <c r="J28" s="28"/>
      <c r="K28" s="5">
        <v>0</v>
      </c>
      <c r="L28" s="28"/>
      <c r="M28" s="5">
        <v>0</v>
      </c>
      <c r="N28" s="28"/>
      <c r="O28" s="8">
        <v>14718</v>
      </c>
      <c r="P28" s="28"/>
      <c r="Q28" s="8">
        <v>0</v>
      </c>
      <c r="R28" s="28"/>
      <c r="S28" s="8">
        <v>-14718</v>
      </c>
      <c r="T28" s="28"/>
      <c r="U28" s="5">
        <v>0</v>
      </c>
      <c r="V28" s="28"/>
      <c r="W28" s="5">
        <v>0</v>
      </c>
      <c r="X28" s="28"/>
      <c r="Y28" s="5">
        <f>SUM(Q28:W28)</f>
        <v>-14718</v>
      </c>
      <c r="Z28" s="28"/>
      <c r="AA28" s="5">
        <f>SUM(E28:O28,Y28)</f>
        <v>0</v>
      </c>
      <c r="AB28" s="28"/>
      <c r="AC28" s="8">
        <v>0</v>
      </c>
      <c r="AD28" s="28"/>
      <c r="AE28" s="6">
        <f>SUM(AA28:AC28)</f>
        <v>0</v>
      </c>
      <c r="AG28" s="6"/>
    </row>
    <row r="29" spans="1:33" ht="18" customHeight="1" x14ac:dyDescent="0.2">
      <c r="A29" s="1" t="s">
        <v>253</v>
      </c>
      <c r="C29" s="4">
        <v>13</v>
      </c>
      <c r="E29" s="5">
        <v>0</v>
      </c>
      <c r="F29" s="28"/>
      <c r="G29" s="5">
        <v>0</v>
      </c>
      <c r="H29" s="28"/>
      <c r="I29" s="5">
        <v>0</v>
      </c>
      <c r="J29" s="28"/>
      <c r="K29" s="5">
        <v>0</v>
      </c>
      <c r="L29" s="28"/>
      <c r="M29" s="5">
        <v>0</v>
      </c>
      <c r="N29" s="28"/>
      <c r="O29" s="8">
        <v>-225019</v>
      </c>
      <c r="P29" s="28"/>
      <c r="Q29" s="8">
        <v>0</v>
      </c>
      <c r="R29" s="28"/>
      <c r="S29" s="8">
        <v>0</v>
      </c>
      <c r="T29" s="28"/>
      <c r="U29" s="5">
        <v>0</v>
      </c>
      <c r="V29" s="28"/>
      <c r="W29" s="5">
        <v>0</v>
      </c>
      <c r="X29" s="28"/>
      <c r="Y29" s="5">
        <f>SUM(Q29:W29)</f>
        <v>0</v>
      </c>
      <c r="Z29" s="28"/>
      <c r="AA29" s="5">
        <f>SUM(E29:O29,Y29)</f>
        <v>-225019</v>
      </c>
      <c r="AB29" s="28"/>
      <c r="AC29" s="8">
        <v>0</v>
      </c>
      <c r="AD29" s="28"/>
      <c r="AE29" s="6">
        <f>SUM(AA29:AC29)</f>
        <v>-225019</v>
      </c>
      <c r="AG29" s="6"/>
    </row>
    <row r="30" spans="1:33" ht="18" customHeight="1" thickBot="1" x14ac:dyDescent="0.25">
      <c r="A30" s="22" t="s">
        <v>237</v>
      </c>
      <c r="B30" s="22"/>
      <c r="C30" s="22"/>
      <c r="E30" s="9">
        <f>SUM(E23,E26:E29)</f>
        <v>1666827</v>
      </c>
      <c r="F30" s="28"/>
      <c r="G30" s="9">
        <f>SUM(G23,G26:G29)</f>
        <v>2062461</v>
      </c>
      <c r="H30" s="28"/>
      <c r="I30" s="9">
        <f>SUM(I23,I26:I29)</f>
        <v>-7372</v>
      </c>
      <c r="J30" s="28"/>
      <c r="K30" s="9">
        <f>SUM(K23,K26:K29)</f>
        <v>568131</v>
      </c>
      <c r="L30" s="28"/>
      <c r="M30" s="9">
        <f>SUM(M23,M26:M29)</f>
        <v>211675</v>
      </c>
      <c r="N30" s="28"/>
      <c r="O30" s="9">
        <f>SUM(O23,O26:O29)</f>
        <v>-24627</v>
      </c>
      <c r="P30" s="28"/>
      <c r="Q30" s="9">
        <f>SUM(Q23,Q26:Q29)</f>
        <v>124884</v>
      </c>
      <c r="R30" s="28"/>
      <c r="S30" s="9">
        <f>SUM(S23,S26:S29)</f>
        <v>10271988</v>
      </c>
      <c r="T30" s="28"/>
      <c r="U30" s="9">
        <f>SUM(U23,U26:U29)</f>
        <v>308007</v>
      </c>
      <c r="V30" s="28"/>
      <c r="W30" s="9">
        <f>SUM(W23,W26:W29)</f>
        <v>89025</v>
      </c>
      <c r="X30" s="28"/>
      <c r="Y30" s="9">
        <f>SUM(Y23,Y26:Y29)</f>
        <v>10793904</v>
      </c>
      <c r="Z30" s="28"/>
      <c r="AA30" s="9">
        <f>SUM(AA23,AA26:AA29)</f>
        <v>15270999</v>
      </c>
      <c r="AB30" s="28"/>
      <c r="AC30" s="9">
        <f>SUM(AC23,AC26:AC29)</f>
        <v>144352</v>
      </c>
      <c r="AD30" s="28"/>
      <c r="AE30" s="9">
        <f>SUM(AE23,AE26:AE29)</f>
        <v>15415351</v>
      </c>
      <c r="AG30" s="6"/>
    </row>
    <row r="31" spans="1:33" ht="18" customHeight="1" thickTop="1" x14ac:dyDescent="0.2">
      <c r="E31" s="6">
        <f>SUM(E23-BS!F80)</f>
        <v>0</v>
      </c>
      <c r="G31" s="6">
        <f>SUM(G23-BS!F81)</f>
        <v>0</v>
      </c>
      <c r="I31" s="6">
        <f>SUM(I23-BS!F83)</f>
        <v>0</v>
      </c>
      <c r="K31" s="6">
        <f>SUM(K23-BS!F84)</f>
        <v>0</v>
      </c>
      <c r="M31" s="6">
        <f>SUM(M23-BS!F86)</f>
        <v>0</v>
      </c>
      <c r="O31" s="6">
        <f>SUM(O23-BS!F87)</f>
        <v>0</v>
      </c>
      <c r="Y31" s="6">
        <f>SUM(Y23-BS!F88)</f>
        <v>0</v>
      </c>
      <c r="AA31" s="6">
        <f>SUM(AA23-BS!F89)</f>
        <v>0</v>
      </c>
      <c r="AC31" s="6">
        <f>SUM(AC23-BS!F90)</f>
        <v>0</v>
      </c>
      <c r="AE31" s="6">
        <f>SUM(AE23-BS!F91)</f>
        <v>0</v>
      </c>
      <c r="AG31" s="6"/>
    </row>
    <row r="32" spans="1:33" ht="18" customHeight="1" x14ac:dyDescent="0.2">
      <c r="E32" s="6">
        <f>SUM(E30-BS!D80)</f>
        <v>0</v>
      </c>
      <c r="G32" s="6">
        <f>SUM(G30-BS!D81)</f>
        <v>0</v>
      </c>
      <c r="I32" s="6">
        <f>SUM(I30-BS!D83)</f>
        <v>0</v>
      </c>
      <c r="K32" s="6">
        <f>SUM(K30-BS!D84)</f>
        <v>0</v>
      </c>
      <c r="M32" s="6">
        <f>SUM(M30-BS!D86)</f>
        <v>0</v>
      </c>
      <c r="O32" s="6">
        <f>SUM(O30-BS!D87)</f>
        <v>0</v>
      </c>
      <c r="Y32" s="6">
        <f>SUM(Y30-BS!D88)</f>
        <v>0</v>
      </c>
      <c r="AA32" s="6">
        <f>SUM(AA30-BS!D89)</f>
        <v>0</v>
      </c>
      <c r="AC32" s="6">
        <f>SUM(AC30-BS!D90)</f>
        <v>0</v>
      </c>
      <c r="AD32" s="28"/>
      <c r="AE32" s="6">
        <f>SUM(AE30-BS!D91)</f>
        <v>0</v>
      </c>
      <c r="AG32" s="6"/>
    </row>
    <row r="33" spans="1:30" ht="18" customHeight="1" x14ac:dyDescent="0.2">
      <c r="A33" s="1" t="s">
        <v>258</v>
      </c>
      <c r="E33" s="25"/>
      <c r="AD33" s="28"/>
    </row>
    <row r="34" spans="1:30" ht="18" customHeight="1" x14ac:dyDescent="0.2">
      <c r="AD34" s="28"/>
    </row>
    <row r="38" spans="1:30" ht="18" customHeight="1" x14ac:dyDescent="0.2">
      <c r="U38" s="5"/>
    </row>
  </sheetData>
  <mergeCells count="4">
    <mergeCell ref="E6:AE6"/>
    <mergeCell ref="E7:AA7"/>
    <mergeCell ref="Q8:Y8"/>
    <mergeCell ref="Q9:W9"/>
  </mergeCells>
  <printOptions horizontalCentered="1"/>
  <pageMargins left="0.19685039370078741" right="0.19685039370078741" top="0.78740157480314965" bottom="0.19685039370078741" header="0.19685039370078741" footer="0.19685039370078741"/>
  <pageSetup paperSize="9" scale="65" fitToWidth="0" fitToHeight="0" orientation="landscape" r:id="rId1"/>
  <rowBreaks count="5" manualBreakCount="5">
    <brk id="80" max="16383" man="1"/>
    <brk id="123" max="16383" man="1"/>
    <brk id="141" max="16383" man="1"/>
    <brk id="180" max="16383" man="1"/>
    <brk id="20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2A541-E8BB-4862-AC1B-46A0C6F8D883}">
  <dimension ref="A1:R25"/>
  <sheetViews>
    <sheetView showGridLines="0" tabSelected="1" topLeftCell="A4" zoomScale="145" zoomScaleNormal="145" zoomScaleSheetLayoutView="130" workbookViewId="0">
      <selection activeCell="E12" sqref="E12"/>
    </sheetView>
  </sheetViews>
  <sheetFormatPr defaultColWidth="9.140625" defaultRowHeight="18.75" customHeight="1" x14ac:dyDescent="0.2"/>
  <cols>
    <col min="1" max="1" width="27" style="11" customWidth="1"/>
    <col min="2" max="2" width="1.42578125" style="11" customWidth="1"/>
    <col min="3" max="3" width="7.140625" style="11" customWidth="1"/>
    <col min="4" max="4" width="1.42578125" style="30" customWidth="1"/>
    <col min="5" max="5" width="16.5703125" style="11" customWidth="1"/>
    <col min="6" max="6" width="1.5703125" style="31" customWidth="1"/>
    <col min="7" max="7" width="16.5703125" style="11" customWidth="1"/>
    <col min="8" max="8" width="1.5703125" style="31" customWidth="1"/>
    <col min="9" max="9" width="16.5703125" style="11" customWidth="1"/>
    <col min="10" max="10" width="1.5703125" style="30" customWidth="1"/>
    <col min="11" max="11" width="16.5703125" style="11" customWidth="1"/>
    <col min="12" max="12" width="1.5703125" style="31" customWidth="1"/>
    <col min="13" max="13" width="16.5703125" style="11" customWidth="1"/>
    <col min="14" max="14" width="1.5703125" style="31" customWidth="1"/>
    <col min="15" max="15" width="16.5703125" style="11" customWidth="1"/>
    <col min="16" max="16" width="1.5703125" style="31" customWidth="1"/>
    <col min="17" max="17" width="16.5703125" style="11" customWidth="1"/>
    <col min="18" max="18" width="1.5703125" style="30" customWidth="1"/>
    <col min="19" max="16384" width="9.140625" style="11"/>
  </cols>
  <sheetData>
    <row r="1" spans="1:18" ht="18.75" customHeight="1" x14ac:dyDescent="0.2">
      <c r="Q1" s="12" t="s">
        <v>132</v>
      </c>
    </row>
    <row r="2" spans="1:18" s="23" customFormat="1" ht="18.75" customHeight="1" x14ac:dyDescent="0.2">
      <c r="A2" s="23" t="s">
        <v>0</v>
      </c>
      <c r="D2" s="30"/>
      <c r="F2" s="34"/>
      <c r="G2" s="30"/>
      <c r="H2" s="34"/>
      <c r="J2" s="29"/>
      <c r="L2" s="34"/>
      <c r="N2" s="34"/>
      <c r="P2" s="34"/>
      <c r="R2" s="29"/>
    </row>
    <row r="3" spans="1:18" s="23" customFormat="1" ht="18.75" customHeight="1" x14ac:dyDescent="0.2">
      <c r="A3" s="23" t="s">
        <v>223</v>
      </c>
      <c r="D3" s="30"/>
      <c r="F3" s="34"/>
      <c r="G3" s="30"/>
      <c r="H3" s="34"/>
      <c r="J3" s="29"/>
      <c r="L3" s="34"/>
      <c r="N3" s="34"/>
      <c r="P3" s="34"/>
      <c r="R3" s="29"/>
    </row>
    <row r="4" spans="1:18" s="23" customFormat="1" ht="18.75" customHeight="1" x14ac:dyDescent="0.2">
      <c r="A4" s="23" t="str">
        <f>'ce-conso'!A4</f>
        <v>สำหรับงวดหกเดือนสิ้นสุดวันที่ 30 มิถุนายน 2567</v>
      </c>
      <c r="D4" s="30"/>
      <c r="F4" s="34"/>
      <c r="G4" s="30"/>
      <c r="H4" s="34"/>
      <c r="J4" s="29"/>
      <c r="L4" s="34"/>
      <c r="N4" s="34"/>
      <c r="P4" s="34"/>
      <c r="R4" s="29"/>
    </row>
    <row r="5" spans="1:18" ht="18.75" customHeight="1" x14ac:dyDescent="0.2">
      <c r="Q5" s="12" t="s">
        <v>133</v>
      </c>
    </row>
    <row r="6" spans="1:18" ht="18.75" customHeight="1" x14ac:dyDescent="0.2">
      <c r="E6" s="133" t="s">
        <v>2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</row>
    <row r="7" spans="1:18" s="13" customFormat="1" ht="18.75" customHeight="1" x14ac:dyDescent="0.2">
      <c r="D7" s="31"/>
      <c r="F7" s="31"/>
      <c r="H7" s="31"/>
      <c r="J7" s="31"/>
      <c r="L7" s="31"/>
      <c r="M7" s="137" t="s">
        <v>106</v>
      </c>
      <c r="N7" s="137"/>
      <c r="O7" s="137"/>
      <c r="P7" s="31"/>
      <c r="Q7" s="14"/>
      <c r="R7" s="31"/>
    </row>
    <row r="8" spans="1:18" s="13" customFormat="1" ht="18.75" customHeight="1" x14ac:dyDescent="0.2">
      <c r="D8" s="31"/>
      <c r="F8" s="31"/>
      <c r="H8" s="31"/>
      <c r="I8" s="138" t="s">
        <v>36</v>
      </c>
      <c r="J8" s="138"/>
      <c r="K8" s="138"/>
      <c r="L8" s="31"/>
      <c r="M8" s="41" t="s">
        <v>115</v>
      </c>
      <c r="N8" s="31"/>
      <c r="P8" s="31"/>
      <c r="Q8" s="14"/>
      <c r="R8" s="31"/>
    </row>
    <row r="9" spans="1:18" s="13" customFormat="1" ht="18.75" customHeight="1" x14ac:dyDescent="0.2">
      <c r="D9" s="31"/>
      <c r="E9" s="13" t="s">
        <v>85</v>
      </c>
      <c r="F9" s="31"/>
      <c r="G9" s="13" t="s">
        <v>86</v>
      </c>
      <c r="H9" s="31"/>
      <c r="I9" s="13" t="s">
        <v>88</v>
      </c>
      <c r="J9" s="31"/>
      <c r="L9" s="31"/>
      <c r="M9" s="13" t="s">
        <v>126</v>
      </c>
      <c r="N9" s="31"/>
      <c r="O9" s="13" t="s">
        <v>152</v>
      </c>
      <c r="P9" s="31"/>
      <c r="Q9" s="13" t="s">
        <v>96</v>
      </c>
      <c r="R9" s="31"/>
    </row>
    <row r="10" spans="1:18" s="13" customFormat="1" ht="18.75" customHeight="1" x14ac:dyDescent="0.2">
      <c r="C10" s="41" t="s">
        <v>3</v>
      </c>
      <c r="D10" s="31"/>
      <c r="E10" s="41" t="s">
        <v>127</v>
      </c>
      <c r="F10" s="31"/>
      <c r="G10" s="41" t="s">
        <v>89</v>
      </c>
      <c r="H10" s="31"/>
      <c r="I10" s="41" t="s">
        <v>91</v>
      </c>
      <c r="J10" s="31"/>
      <c r="K10" s="41" t="s">
        <v>92</v>
      </c>
      <c r="L10" s="31"/>
      <c r="M10" s="41" t="s">
        <v>90</v>
      </c>
      <c r="N10" s="31"/>
      <c r="O10" s="41" t="s">
        <v>122</v>
      </c>
      <c r="P10" s="31"/>
      <c r="Q10" s="41" t="s">
        <v>125</v>
      </c>
      <c r="R10" s="31"/>
    </row>
    <row r="11" spans="1:18" ht="18.75" customHeight="1" x14ac:dyDescent="0.2">
      <c r="A11" s="23" t="s">
        <v>204</v>
      </c>
      <c r="B11" s="23"/>
      <c r="C11" s="23"/>
      <c r="E11" s="15">
        <v>1666827</v>
      </c>
      <c r="F11" s="35"/>
      <c r="G11" s="15">
        <v>2062461</v>
      </c>
      <c r="H11" s="35"/>
      <c r="I11" s="15">
        <v>211675</v>
      </c>
      <c r="J11" s="32"/>
      <c r="K11" s="15">
        <v>201734</v>
      </c>
      <c r="L11" s="35"/>
      <c r="M11" s="15">
        <v>141313</v>
      </c>
      <c r="N11" s="35"/>
      <c r="O11" s="15">
        <f>SUM(M11:N11)</f>
        <v>141313</v>
      </c>
      <c r="P11" s="35"/>
      <c r="Q11" s="15">
        <f>SUM(E11:K11,O11)</f>
        <v>4284010</v>
      </c>
    </row>
    <row r="12" spans="1:18" ht="18.75" customHeight="1" x14ac:dyDescent="0.2">
      <c r="A12" s="11" t="s">
        <v>187</v>
      </c>
      <c r="E12" s="141">
        <v>0</v>
      </c>
      <c r="F12" s="139"/>
      <c r="G12" s="141">
        <v>0</v>
      </c>
      <c r="H12" s="139"/>
      <c r="I12" s="141">
        <v>0</v>
      </c>
      <c r="J12" s="140"/>
      <c r="K12" s="141">
        <f>SUM('[1]PL&amp;OCI'!J101)</f>
        <v>-30493</v>
      </c>
      <c r="L12" s="139"/>
      <c r="M12" s="141">
        <v>0</v>
      </c>
      <c r="N12" s="139"/>
      <c r="O12" s="141">
        <f>SUM(M12:N12)</f>
        <v>0</v>
      </c>
      <c r="P12" s="139"/>
      <c r="Q12" s="141">
        <f>SUM(E12:K12,O12)</f>
        <v>-30493</v>
      </c>
    </row>
    <row r="13" spans="1:18" ht="18.75" customHeight="1" x14ac:dyDescent="0.2">
      <c r="A13" s="11" t="s">
        <v>143</v>
      </c>
      <c r="E13" s="142">
        <v>0</v>
      </c>
      <c r="F13" s="139"/>
      <c r="G13" s="142">
        <v>0</v>
      </c>
      <c r="H13" s="139"/>
      <c r="I13" s="142">
        <v>0</v>
      </c>
      <c r="J13" s="140"/>
      <c r="K13" s="142">
        <v>0</v>
      </c>
      <c r="L13" s="139"/>
      <c r="M13" s="142">
        <v>0</v>
      </c>
      <c r="N13" s="139"/>
      <c r="O13" s="142">
        <f>SUM(M13:N13)</f>
        <v>0</v>
      </c>
      <c r="P13" s="139"/>
      <c r="Q13" s="142">
        <f>SUM(E13:K13,O13)</f>
        <v>0</v>
      </c>
    </row>
    <row r="14" spans="1:18" ht="18.75" customHeight="1" x14ac:dyDescent="0.2">
      <c r="A14" s="11" t="s">
        <v>151</v>
      </c>
      <c r="E14" s="16">
        <f>SUM(E12:E13)</f>
        <v>0</v>
      </c>
      <c r="F14" s="35"/>
      <c r="G14" s="16">
        <f>SUM(G12:G13)</f>
        <v>0</v>
      </c>
      <c r="H14" s="35"/>
      <c r="I14" s="16">
        <f>SUM(I12:I13)</f>
        <v>0</v>
      </c>
      <c r="J14" s="32"/>
      <c r="K14" s="16">
        <f>SUM(K12:K13)</f>
        <v>-30493</v>
      </c>
      <c r="L14" s="35"/>
      <c r="M14" s="16">
        <f>SUM(M12:M13)</f>
        <v>0</v>
      </c>
      <c r="N14" s="35"/>
      <c r="O14" s="16">
        <f>SUM(O12:O13)</f>
        <v>0</v>
      </c>
      <c r="P14" s="35"/>
      <c r="Q14" s="16">
        <f>SUM(Q12:Q13)</f>
        <v>-30493</v>
      </c>
    </row>
    <row r="15" spans="1:18" ht="18.75" customHeight="1" thickBot="1" x14ac:dyDescent="0.25">
      <c r="A15" s="23" t="s">
        <v>234</v>
      </c>
      <c r="B15" s="23"/>
      <c r="C15" s="23"/>
      <c r="E15" s="18">
        <f>SUM(E11,E14)</f>
        <v>1666827</v>
      </c>
      <c r="F15" s="35"/>
      <c r="G15" s="18">
        <f>SUM(G11,G14)</f>
        <v>2062461</v>
      </c>
      <c r="H15" s="35"/>
      <c r="I15" s="18">
        <f>SUM(I11,I14)</f>
        <v>211675</v>
      </c>
      <c r="J15" s="32"/>
      <c r="K15" s="18">
        <f>SUM(K11,K14)</f>
        <v>171241</v>
      </c>
      <c r="L15" s="35"/>
      <c r="M15" s="18">
        <f>SUM(M11,M14)</f>
        <v>141313</v>
      </c>
      <c r="N15" s="35"/>
      <c r="O15" s="18">
        <f>SUM(O11,O14)</f>
        <v>141313</v>
      </c>
      <c r="P15" s="35"/>
      <c r="Q15" s="18">
        <f>SUM(Q11,Q14)</f>
        <v>4253517</v>
      </c>
    </row>
    <row r="16" spans="1:18" ht="18.75" customHeight="1" thickTop="1" x14ac:dyDescent="0.2">
      <c r="E16" s="19"/>
      <c r="F16" s="36"/>
      <c r="G16" s="19"/>
      <c r="H16" s="36"/>
      <c r="I16" s="19"/>
      <c r="J16" s="39"/>
      <c r="K16" s="19"/>
      <c r="L16" s="36"/>
      <c r="M16" s="19"/>
      <c r="N16" s="36"/>
      <c r="O16" s="19"/>
      <c r="P16" s="36"/>
      <c r="Q16" s="19"/>
    </row>
    <row r="17" spans="1:18" ht="18" customHeight="1" x14ac:dyDescent="0.2">
      <c r="A17" s="23" t="s">
        <v>220</v>
      </c>
      <c r="B17" s="23"/>
      <c r="C17" s="23"/>
      <c r="E17" s="15">
        <v>1666827</v>
      </c>
      <c r="F17" s="35"/>
      <c r="G17" s="15">
        <v>2062461</v>
      </c>
      <c r="H17" s="35"/>
      <c r="I17" s="15">
        <v>211675</v>
      </c>
      <c r="J17" s="32"/>
      <c r="K17" s="42">
        <v>229864</v>
      </c>
      <c r="L17" s="35"/>
      <c r="M17" s="42">
        <v>144052</v>
      </c>
      <c r="N17" s="35"/>
      <c r="O17" s="15">
        <f>SUM(M17)</f>
        <v>144052</v>
      </c>
      <c r="P17" s="35"/>
      <c r="Q17" s="15">
        <f>SUM(E17:K17,O17)</f>
        <v>4314879</v>
      </c>
      <c r="R17" s="32"/>
    </row>
    <row r="18" spans="1:18" ht="18.75" customHeight="1" x14ac:dyDescent="0.2">
      <c r="A18" s="11" t="s">
        <v>210</v>
      </c>
      <c r="E18" s="141">
        <v>0</v>
      </c>
      <c r="F18" s="35"/>
      <c r="G18" s="141">
        <v>0</v>
      </c>
      <c r="H18" s="35"/>
      <c r="I18" s="141">
        <v>0</v>
      </c>
      <c r="J18" s="32"/>
      <c r="K18" s="141">
        <v>199915</v>
      </c>
      <c r="L18" s="35"/>
      <c r="M18" s="141">
        <v>0</v>
      </c>
      <c r="N18" s="35"/>
      <c r="O18" s="141">
        <f>SUM(M18:N18)</f>
        <v>0</v>
      </c>
      <c r="P18" s="35"/>
      <c r="Q18" s="141">
        <f>SUM(E18:K18,O18)</f>
        <v>199915</v>
      </c>
    </row>
    <row r="19" spans="1:18" ht="18.75" customHeight="1" x14ac:dyDescent="0.2">
      <c r="A19" s="11" t="s">
        <v>143</v>
      </c>
      <c r="E19" s="142">
        <v>0</v>
      </c>
      <c r="F19" s="139"/>
      <c r="G19" s="142">
        <v>0</v>
      </c>
      <c r="H19" s="139"/>
      <c r="I19" s="142">
        <v>0</v>
      </c>
      <c r="J19" s="140"/>
      <c r="K19" s="142">
        <v>0</v>
      </c>
      <c r="L19" s="139"/>
      <c r="M19" s="142">
        <v>0</v>
      </c>
      <c r="N19" s="139"/>
      <c r="O19" s="142">
        <f>SUM(M19:N19)</f>
        <v>0</v>
      </c>
      <c r="P19" s="139"/>
      <c r="Q19" s="142">
        <f>SUM(E19:K19,O19)</f>
        <v>0</v>
      </c>
    </row>
    <row r="20" spans="1:18" ht="20.25" customHeight="1" x14ac:dyDescent="0.2">
      <c r="A20" s="11" t="s">
        <v>134</v>
      </c>
      <c r="E20" s="42">
        <f>SUM(E18:E19)</f>
        <v>0</v>
      </c>
      <c r="F20" s="35"/>
      <c r="G20" s="42">
        <f>SUM(G18:G19)</f>
        <v>0</v>
      </c>
      <c r="H20" s="35"/>
      <c r="I20" s="42">
        <f>SUM(I18:I19)</f>
        <v>0</v>
      </c>
      <c r="J20" s="32"/>
      <c r="K20" s="42">
        <f>SUM(K18:K19)</f>
        <v>199915</v>
      </c>
      <c r="L20" s="35"/>
      <c r="M20" s="42">
        <f>SUM(M18:M19)</f>
        <v>0</v>
      </c>
      <c r="N20" s="35"/>
      <c r="O20" s="42">
        <f>SUM(O18:O19)</f>
        <v>0</v>
      </c>
      <c r="P20" s="35"/>
      <c r="Q20" s="42">
        <f>SUM(Q18:Q19)</f>
        <v>199915</v>
      </c>
    </row>
    <row r="21" spans="1:18" ht="20.25" customHeight="1" x14ac:dyDescent="0.2">
      <c r="A21" s="11" t="s">
        <v>253</v>
      </c>
      <c r="C21" s="13">
        <v>13</v>
      </c>
      <c r="E21" s="42">
        <v>0</v>
      </c>
      <c r="F21" s="35"/>
      <c r="G21" s="42">
        <v>0</v>
      </c>
      <c r="H21" s="35"/>
      <c r="I21" s="42">
        <v>0</v>
      </c>
      <c r="J21" s="32"/>
      <c r="K21" s="42">
        <v>-225019</v>
      </c>
      <c r="L21" s="35"/>
      <c r="M21" s="42">
        <v>0</v>
      </c>
      <c r="N21" s="35"/>
      <c r="O21" s="17">
        <f>SUM(M21:N21)</f>
        <v>0</v>
      </c>
      <c r="P21" s="35"/>
      <c r="Q21" s="17">
        <f>SUM(E21:K21,O21)</f>
        <v>-225019</v>
      </c>
    </row>
    <row r="22" spans="1:18" ht="18.75" customHeight="1" thickBot="1" x14ac:dyDescent="0.25">
      <c r="A22" s="23" t="s">
        <v>235</v>
      </c>
      <c r="B22" s="23"/>
      <c r="C22" s="23"/>
      <c r="E22" s="18">
        <f>SUM(E17,E20:E21)</f>
        <v>1666827</v>
      </c>
      <c r="F22" s="35"/>
      <c r="G22" s="18">
        <f>SUM(G17,G20:G21)</f>
        <v>2062461</v>
      </c>
      <c r="H22" s="35"/>
      <c r="I22" s="18">
        <f>SUM(I17,I20:I21)</f>
        <v>211675</v>
      </c>
      <c r="J22" s="32"/>
      <c r="K22" s="18">
        <f>SUM(K17,K20:K21)</f>
        <v>204760</v>
      </c>
      <c r="L22" s="35"/>
      <c r="M22" s="18">
        <f>SUM(M17,M20:M21)</f>
        <v>144052</v>
      </c>
      <c r="N22" s="35"/>
      <c r="O22" s="18">
        <f>SUM(O17,O20:O21)</f>
        <v>144052</v>
      </c>
      <c r="P22" s="35"/>
      <c r="Q22" s="18">
        <f>SUM(Q17,Q20:Q21)</f>
        <v>4289775</v>
      </c>
    </row>
    <row r="23" spans="1:18" ht="18.75" customHeight="1" thickTop="1" x14ac:dyDescent="0.2">
      <c r="A23" s="23"/>
      <c r="B23" s="23"/>
      <c r="C23" s="23"/>
      <c r="E23" s="20">
        <f>SUM(E17-BS!J80)</f>
        <v>0</v>
      </c>
      <c r="F23" s="37"/>
      <c r="G23" s="20">
        <f>SUM(G17-BS!J81)</f>
        <v>0</v>
      </c>
      <c r="H23" s="37"/>
      <c r="I23" s="20">
        <f>SUM(I17-BS!J86)</f>
        <v>0</v>
      </c>
      <c r="J23" s="33"/>
      <c r="K23" s="20">
        <f>SUM(K17-BS!J87)</f>
        <v>0</v>
      </c>
      <c r="L23" s="37"/>
      <c r="M23" s="20"/>
      <c r="N23" s="37"/>
      <c r="O23" s="20">
        <f>SUM(O17-BS!J88)</f>
        <v>0</v>
      </c>
      <c r="P23" s="37"/>
      <c r="Q23" s="20">
        <f>SUM(Q17-BS!J91)</f>
        <v>0</v>
      </c>
    </row>
    <row r="24" spans="1:18" ht="18.75" customHeight="1" x14ac:dyDescent="0.2">
      <c r="E24" s="21">
        <f>SUM(E22-BS!H80)</f>
        <v>0</v>
      </c>
      <c r="F24" s="38"/>
      <c r="G24" s="21">
        <f>SUM(G22-BS!H81)</f>
        <v>0</v>
      </c>
      <c r="H24" s="38"/>
      <c r="I24" s="21">
        <f>SUM(I22-BS!H86)</f>
        <v>0</v>
      </c>
      <c r="J24" s="40"/>
      <c r="K24" s="21">
        <f>SUM(K22-BS!H87)</f>
        <v>0</v>
      </c>
      <c r="L24" s="38"/>
      <c r="M24" s="21"/>
      <c r="N24" s="38"/>
      <c r="O24" s="21">
        <f>SUM(O22-BS!H88)</f>
        <v>0</v>
      </c>
      <c r="P24" s="38"/>
      <c r="Q24" s="21">
        <f>SUM(Q22-BS!H91)</f>
        <v>0</v>
      </c>
    </row>
    <row r="25" spans="1:18" ht="18.75" customHeight="1" x14ac:dyDescent="0.2">
      <c r="A25" s="11" t="s">
        <v>258</v>
      </c>
      <c r="G25" s="30"/>
    </row>
  </sheetData>
  <mergeCells count="3">
    <mergeCell ref="E6:Q6"/>
    <mergeCell ref="M7:O7"/>
    <mergeCell ref="I8:K8"/>
  </mergeCells>
  <printOptions horizontalCentered="1"/>
  <pageMargins left="0.39370078740157483" right="0.39370078740157483" top="0.78740157480314965" bottom="0.39370078740157483" header="0.19685039370078741" footer="0.19685039370078741"/>
  <pageSetup paperSize="9" scale="86" fitToWidth="0" fitToHeight="0" orientation="landscape" r:id="rId1"/>
  <rowBreaks count="6" manualBreakCount="6">
    <brk id="53" max="16383" man="1"/>
    <brk id="85" max="16383" man="1"/>
    <brk id="128" max="16383" man="1"/>
    <brk id="146" max="16383" man="1"/>
    <brk id="185" max="16383" man="1"/>
    <brk id="21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31"/>
  <sheetViews>
    <sheetView showGridLines="0" view="pageBreakPreview" topLeftCell="A76" zoomScale="145" zoomScaleNormal="55" zoomScaleSheetLayoutView="145" workbookViewId="0">
      <selection activeCell="A76" sqref="A1:XFD1048576"/>
    </sheetView>
  </sheetViews>
  <sheetFormatPr defaultColWidth="9.140625" defaultRowHeight="22.5" customHeight="1" x14ac:dyDescent="0.2"/>
  <cols>
    <col min="1" max="1" width="50.5703125" style="11" customWidth="1"/>
    <col min="2" max="2" width="2.85546875" style="30" customWidth="1"/>
    <col min="3" max="3" width="1.42578125" style="11" customWidth="1"/>
    <col min="4" max="4" width="14.5703125" style="11" bestFit="1" customWidth="1"/>
    <col min="5" max="5" width="1.42578125" style="11" customWidth="1"/>
    <col min="6" max="6" width="13.42578125" style="11" bestFit="1" customWidth="1"/>
    <col min="7" max="7" width="1.42578125" style="31" customWidth="1"/>
    <col min="8" max="8" width="12.5703125" style="11" customWidth="1"/>
    <col min="9" max="9" width="1.42578125" style="11" customWidth="1"/>
    <col min="10" max="10" width="12.5703125" style="11" customWidth="1"/>
    <col min="11" max="11" width="1.42578125" style="30" customWidth="1"/>
    <col min="12" max="16384" width="9.140625" style="11"/>
  </cols>
  <sheetData>
    <row r="1" spans="1:11" s="23" customFormat="1" ht="18.2" customHeight="1" x14ac:dyDescent="0.2">
      <c r="B1" s="30"/>
      <c r="G1" s="31"/>
      <c r="J1" s="12" t="s">
        <v>132</v>
      </c>
      <c r="K1" s="30"/>
    </row>
    <row r="2" spans="1:11" s="23" customFormat="1" ht="18.2" customHeight="1" x14ac:dyDescent="0.2">
      <c r="A2" s="23" t="s">
        <v>0</v>
      </c>
      <c r="B2" s="30"/>
      <c r="G2" s="31"/>
      <c r="J2" s="60"/>
      <c r="K2" s="30"/>
    </row>
    <row r="3" spans="1:11" s="23" customFormat="1" ht="18.2" customHeight="1" x14ac:dyDescent="0.2">
      <c r="A3" s="23" t="s">
        <v>58</v>
      </c>
      <c r="B3" s="30"/>
      <c r="G3" s="31"/>
      <c r="K3" s="30"/>
    </row>
    <row r="4" spans="1:11" s="23" customFormat="1" ht="18.2" customHeight="1" x14ac:dyDescent="0.2">
      <c r="A4" s="23" t="str">
        <f>'ce-company'!A4</f>
        <v>สำหรับงวดหกเดือนสิ้นสุดวันที่ 30 มิถุนายน 2567</v>
      </c>
      <c r="B4" s="30"/>
      <c r="G4" s="31"/>
      <c r="K4" s="30"/>
    </row>
    <row r="5" spans="1:11" ht="18.2" customHeight="1" x14ac:dyDescent="0.2">
      <c r="A5" s="43"/>
      <c r="B5" s="75"/>
      <c r="C5" s="43"/>
      <c r="D5" s="43"/>
      <c r="E5" s="43"/>
      <c r="F5" s="43"/>
      <c r="H5" s="12"/>
      <c r="I5" s="43"/>
      <c r="J5" s="12" t="s">
        <v>133</v>
      </c>
    </row>
    <row r="6" spans="1:11" s="23" customFormat="1" ht="18.2" customHeight="1" x14ac:dyDescent="0.2">
      <c r="A6" s="44"/>
      <c r="B6" s="75"/>
      <c r="C6" s="44"/>
      <c r="D6" s="45"/>
      <c r="E6" s="64" t="s">
        <v>1</v>
      </c>
      <c r="F6" s="45"/>
      <c r="G6" s="31"/>
      <c r="H6" s="45"/>
      <c r="I6" s="64" t="s">
        <v>2</v>
      </c>
      <c r="J6" s="45"/>
      <c r="K6" s="30"/>
    </row>
    <row r="7" spans="1:11" ht="18.2" customHeight="1" x14ac:dyDescent="0.2">
      <c r="B7" s="76"/>
      <c r="D7" s="77">
        <v>2567</v>
      </c>
      <c r="F7" s="77">
        <v>2566</v>
      </c>
      <c r="H7" s="77">
        <v>2567</v>
      </c>
      <c r="J7" s="77">
        <v>2566</v>
      </c>
    </row>
    <row r="8" spans="1:11" ht="18.2" customHeight="1" x14ac:dyDescent="0.2">
      <c r="A8" s="23" t="s">
        <v>59</v>
      </c>
    </row>
    <row r="9" spans="1:11" ht="18.2" customHeight="1" x14ac:dyDescent="0.2">
      <c r="A9" s="11" t="s">
        <v>182</v>
      </c>
      <c r="D9" s="88">
        <f>SUM('PL&amp;OCI'!D96)</f>
        <v>355788</v>
      </c>
      <c r="E9" s="87"/>
      <c r="F9" s="88">
        <f>SUM('PL&amp;OCI'!F96)</f>
        <v>7972</v>
      </c>
      <c r="G9" s="88"/>
      <c r="H9" s="88">
        <f>SUM('PL&amp;OCI'!H96)</f>
        <v>198221</v>
      </c>
      <c r="I9" s="87"/>
      <c r="J9" s="88">
        <f>SUM('PL&amp;OCI'!J96)</f>
        <v>-33063</v>
      </c>
    </row>
    <row r="10" spans="1:11" ht="18.2" customHeight="1" x14ac:dyDescent="0.2">
      <c r="A10" s="11" t="s">
        <v>184</v>
      </c>
      <c r="D10" s="48"/>
      <c r="E10" s="48"/>
      <c r="F10" s="48"/>
      <c r="G10" s="35"/>
      <c r="H10" s="48"/>
      <c r="I10" s="48"/>
      <c r="J10" s="48"/>
    </row>
    <row r="11" spans="1:11" ht="18.2" customHeight="1" x14ac:dyDescent="0.2">
      <c r="A11" s="11" t="s">
        <v>148</v>
      </c>
      <c r="I11" s="48"/>
      <c r="J11" s="48"/>
    </row>
    <row r="12" spans="1:11" ht="18.2" customHeight="1" x14ac:dyDescent="0.45">
      <c r="A12" s="11" t="s">
        <v>60</v>
      </c>
      <c r="D12" s="86">
        <v>234106</v>
      </c>
      <c r="E12" s="87"/>
      <c r="F12" s="86">
        <v>197531</v>
      </c>
      <c r="G12" s="126"/>
      <c r="H12" s="86">
        <v>4872</v>
      </c>
      <c r="I12" s="87"/>
      <c r="J12" s="86">
        <v>2692</v>
      </c>
    </row>
    <row r="13" spans="1:11" ht="18.2" customHeight="1" x14ac:dyDescent="0.45">
      <c r="A13" s="11" t="s">
        <v>214</v>
      </c>
      <c r="D13" s="86">
        <v>-10441</v>
      </c>
      <c r="E13" s="87"/>
      <c r="F13" s="86">
        <v>23439</v>
      </c>
      <c r="G13" s="126"/>
      <c r="H13" s="86">
        <v>-1130</v>
      </c>
      <c r="I13" s="87"/>
      <c r="J13" s="86">
        <v>376</v>
      </c>
    </row>
    <row r="14" spans="1:11" ht="18.2" customHeight="1" x14ac:dyDescent="0.45">
      <c r="A14" s="11" t="s">
        <v>256</v>
      </c>
      <c r="D14" s="88">
        <v>0</v>
      </c>
      <c r="E14" s="87"/>
      <c r="F14" s="86">
        <v>11914</v>
      </c>
      <c r="G14" s="126"/>
      <c r="H14" s="88">
        <v>0</v>
      </c>
      <c r="I14" s="87"/>
      <c r="J14" s="88">
        <v>0</v>
      </c>
    </row>
    <row r="15" spans="1:11" ht="18.2" customHeight="1" x14ac:dyDescent="0.45">
      <c r="A15" s="11" t="s">
        <v>197</v>
      </c>
      <c r="D15" s="86">
        <v>260</v>
      </c>
      <c r="E15" s="87"/>
      <c r="F15" s="88">
        <v>311</v>
      </c>
      <c r="G15" s="126"/>
      <c r="H15" s="88">
        <v>0</v>
      </c>
      <c r="I15" s="87"/>
      <c r="J15" s="88">
        <v>0</v>
      </c>
    </row>
    <row r="16" spans="1:11" ht="18.2" customHeight="1" x14ac:dyDescent="0.45">
      <c r="A16" s="11" t="s">
        <v>227</v>
      </c>
      <c r="D16" s="86"/>
      <c r="E16" s="87"/>
      <c r="F16" s="88"/>
      <c r="G16" s="126"/>
      <c r="H16" s="88"/>
      <c r="I16" s="87"/>
      <c r="J16" s="88"/>
    </row>
    <row r="17" spans="1:10" ht="18.2" customHeight="1" x14ac:dyDescent="0.45">
      <c r="A17" s="11" t="s">
        <v>228</v>
      </c>
      <c r="D17" s="86">
        <v>-11012</v>
      </c>
      <c r="E17" s="87"/>
      <c r="F17" s="88">
        <v>0</v>
      </c>
      <c r="G17" s="126"/>
      <c r="H17" s="88">
        <v>0</v>
      </c>
      <c r="I17" s="87"/>
      <c r="J17" s="88">
        <v>0</v>
      </c>
    </row>
    <row r="18" spans="1:10" ht="18.2" customHeight="1" x14ac:dyDescent="0.45">
      <c r="A18" s="11" t="s">
        <v>164</v>
      </c>
      <c r="D18" s="86">
        <v>-8381</v>
      </c>
      <c r="E18" s="87"/>
      <c r="F18" s="88">
        <v>-4814</v>
      </c>
      <c r="G18" s="126"/>
      <c r="H18" s="88">
        <v>0</v>
      </c>
      <c r="I18" s="88"/>
      <c r="J18" s="88">
        <v>0</v>
      </c>
    </row>
    <row r="19" spans="1:10" ht="18.2" customHeight="1" x14ac:dyDescent="0.45">
      <c r="A19" s="11" t="s">
        <v>225</v>
      </c>
      <c r="D19" s="88">
        <v>333</v>
      </c>
      <c r="E19" s="87"/>
      <c r="F19" s="86">
        <v>-547</v>
      </c>
      <c r="G19" s="126"/>
      <c r="H19" s="88">
        <v>-4</v>
      </c>
      <c r="I19" s="88"/>
      <c r="J19" s="88">
        <v>-17</v>
      </c>
    </row>
    <row r="20" spans="1:10" ht="18.2" customHeight="1" x14ac:dyDescent="0.45">
      <c r="A20" s="11" t="s">
        <v>153</v>
      </c>
      <c r="D20" s="86">
        <v>158</v>
      </c>
      <c r="E20" s="87"/>
      <c r="F20" s="88">
        <v>196</v>
      </c>
      <c r="G20" s="126"/>
      <c r="H20" s="88">
        <v>0</v>
      </c>
      <c r="I20" s="88"/>
      <c r="J20" s="88">
        <v>0</v>
      </c>
    </row>
    <row r="21" spans="1:10" ht="18.2" customHeight="1" x14ac:dyDescent="0.45">
      <c r="A21" s="11" t="s">
        <v>259</v>
      </c>
      <c r="D21" s="88">
        <v>5094</v>
      </c>
      <c r="E21" s="87"/>
      <c r="F21" s="88">
        <v>0</v>
      </c>
      <c r="G21" s="126"/>
      <c r="H21" s="88">
        <v>0</v>
      </c>
      <c r="I21" s="88"/>
      <c r="J21" s="88">
        <v>0</v>
      </c>
    </row>
    <row r="22" spans="1:10" ht="18.2" customHeight="1" x14ac:dyDescent="0.45">
      <c r="A22" s="11" t="s">
        <v>226</v>
      </c>
      <c r="D22" s="88">
        <v>1975</v>
      </c>
      <c r="E22" s="87"/>
      <c r="F22" s="88">
        <v>0</v>
      </c>
      <c r="G22" s="126"/>
      <c r="H22" s="88">
        <v>0</v>
      </c>
      <c r="I22" s="88"/>
      <c r="J22" s="88">
        <v>0</v>
      </c>
    </row>
    <row r="23" spans="1:10" ht="18.2" customHeight="1" x14ac:dyDescent="0.45">
      <c r="A23" s="11" t="s">
        <v>245</v>
      </c>
      <c r="D23" s="88">
        <v>0</v>
      </c>
      <c r="E23" s="87"/>
      <c r="F23" s="88">
        <v>0</v>
      </c>
      <c r="G23" s="126"/>
      <c r="H23" s="88">
        <v>-254200</v>
      </c>
      <c r="I23" s="88"/>
      <c r="J23" s="88">
        <v>-20659</v>
      </c>
    </row>
    <row r="24" spans="1:10" ht="18.2" customHeight="1" x14ac:dyDescent="0.45">
      <c r="A24" s="11" t="s">
        <v>246</v>
      </c>
      <c r="D24" s="88">
        <v>0</v>
      </c>
      <c r="E24" s="87"/>
      <c r="F24" s="88">
        <v>0</v>
      </c>
      <c r="G24" s="126"/>
      <c r="H24" s="88">
        <v>-8040</v>
      </c>
      <c r="I24" s="88"/>
      <c r="J24" s="88">
        <v>-19065</v>
      </c>
    </row>
    <row r="25" spans="1:10" ht="18.2" customHeight="1" x14ac:dyDescent="0.45">
      <c r="A25" s="11" t="s">
        <v>194</v>
      </c>
      <c r="D25" s="86">
        <v>463</v>
      </c>
      <c r="E25" s="87"/>
      <c r="F25" s="88">
        <v>1431</v>
      </c>
      <c r="G25" s="126"/>
      <c r="H25" s="88">
        <v>0</v>
      </c>
      <c r="I25" s="88"/>
      <c r="J25" s="88">
        <v>0</v>
      </c>
    </row>
    <row r="26" spans="1:10" ht="18.2" customHeight="1" x14ac:dyDescent="0.45">
      <c r="A26" s="78" t="s">
        <v>211</v>
      </c>
      <c r="D26" s="86">
        <v>6577</v>
      </c>
      <c r="E26" s="87"/>
      <c r="F26" s="86">
        <v>4319</v>
      </c>
      <c r="G26" s="126"/>
      <c r="H26" s="88">
        <v>805</v>
      </c>
      <c r="I26" s="88"/>
      <c r="J26" s="88">
        <v>426</v>
      </c>
    </row>
    <row r="27" spans="1:10" ht="18.2" customHeight="1" x14ac:dyDescent="0.45">
      <c r="A27" s="78" t="s">
        <v>212</v>
      </c>
      <c r="D27" s="88">
        <v>0</v>
      </c>
      <c r="E27" s="87"/>
      <c r="F27" s="86">
        <v>6504</v>
      </c>
      <c r="G27" s="126"/>
      <c r="H27" s="88">
        <v>0</v>
      </c>
      <c r="I27" s="88"/>
      <c r="J27" s="88">
        <v>0</v>
      </c>
    </row>
    <row r="28" spans="1:10" ht="18.2" customHeight="1" x14ac:dyDescent="0.2">
      <c r="A28" s="11" t="s">
        <v>185</v>
      </c>
      <c r="D28" s="86">
        <v>-31003</v>
      </c>
      <c r="E28" s="88"/>
      <c r="F28" s="88">
        <v>-22329</v>
      </c>
      <c r="G28" s="86"/>
      <c r="H28" s="88">
        <v>-28354</v>
      </c>
      <c r="I28" s="88"/>
      <c r="J28" s="88">
        <v>-27241</v>
      </c>
    </row>
    <row r="29" spans="1:10" ht="18.2" customHeight="1" x14ac:dyDescent="0.2">
      <c r="A29" s="11" t="s">
        <v>186</v>
      </c>
      <c r="D29" s="90">
        <v>117940</v>
      </c>
      <c r="E29" s="87"/>
      <c r="F29" s="127">
        <v>100659</v>
      </c>
      <c r="G29" s="88"/>
      <c r="H29" s="127">
        <v>56853</v>
      </c>
      <c r="I29" s="88"/>
      <c r="J29" s="127">
        <v>51734</v>
      </c>
    </row>
    <row r="30" spans="1:10" ht="18.2" customHeight="1" x14ac:dyDescent="0.45">
      <c r="A30" s="11" t="s">
        <v>61</v>
      </c>
      <c r="D30" s="88"/>
      <c r="E30" s="87"/>
      <c r="F30" s="88"/>
      <c r="G30" s="126"/>
      <c r="H30" s="88"/>
      <c r="I30" s="48"/>
      <c r="J30" s="48"/>
    </row>
    <row r="31" spans="1:10" ht="18.2" customHeight="1" x14ac:dyDescent="0.2">
      <c r="A31" s="11" t="s">
        <v>62</v>
      </c>
      <c r="D31" s="117">
        <f>SUM(D9:D29)</f>
        <v>661857</v>
      </c>
      <c r="E31" s="87"/>
      <c r="F31" s="117">
        <f>SUM(F9:F29)</f>
        <v>326586</v>
      </c>
      <c r="G31" s="88"/>
      <c r="H31" s="117">
        <f>SUM(H9:H29)</f>
        <v>-30977</v>
      </c>
      <c r="I31" s="48"/>
      <c r="J31" s="117">
        <f>SUM(J9:J29)</f>
        <v>-44817</v>
      </c>
    </row>
    <row r="32" spans="1:10" ht="18.2" customHeight="1" x14ac:dyDescent="0.45">
      <c r="A32" s="11" t="s">
        <v>63</v>
      </c>
      <c r="D32" s="88"/>
      <c r="E32" s="87"/>
      <c r="F32" s="88"/>
      <c r="G32" s="126"/>
      <c r="H32" s="88"/>
      <c r="I32" s="48"/>
      <c r="J32" s="48"/>
    </row>
    <row r="33" spans="1:10" ht="18.2" customHeight="1" x14ac:dyDescent="0.45">
      <c r="A33" s="78" t="s">
        <v>113</v>
      </c>
      <c r="D33" s="86">
        <v>77376</v>
      </c>
      <c r="E33" s="87"/>
      <c r="F33" s="86">
        <v>113019</v>
      </c>
      <c r="G33" s="126"/>
      <c r="H33" s="86">
        <v>28090</v>
      </c>
      <c r="I33" s="87"/>
      <c r="J33" s="86">
        <v>-47774</v>
      </c>
    </row>
    <row r="34" spans="1:10" ht="18.2" customHeight="1" x14ac:dyDescent="0.45">
      <c r="A34" s="11" t="s">
        <v>64</v>
      </c>
      <c r="D34" s="86">
        <v>-7961</v>
      </c>
      <c r="E34" s="87"/>
      <c r="F34" s="86">
        <v>-23349</v>
      </c>
      <c r="G34" s="126"/>
      <c r="H34" s="88">
        <v>0</v>
      </c>
      <c r="I34" s="87"/>
      <c r="J34" s="88">
        <v>0</v>
      </c>
    </row>
    <row r="35" spans="1:10" ht="18.2" customHeight="1" x14ac:dyDescent="0.2">
      <c r="A35" s="11" t="s">
        <v>65</v>
      </c>
      <c r="D35" s="86">
        <v>-612757</v>
      </c>
      <c r="E35" s="87"/>
      <c r="F35" s="86">
        <v>-196420</v>
      </c>
      <c r="G35" s="87"/>
      <c r="H35" s="88">
        <v>0</v>
      </c>
      <c r="I35" s="87"/>
      <c r="J35" s="88">
        <v>0</v>
      </c>
    </row>
    <row r="36" spans="1:10" ht="18.2" customHeight="1" x14ac:dyDescent="0.45">
      <c r="A36" s="11" t="s">
        <v>166</v>
      </c>
      <c r="D36" s="88">
        <v>-219408</v>
      </c>
      <c r="E36" s="88"/>
      <c r="F36" s="88">
        <v>-125795</v>
      </c>
      <c r="G36" s="126"/>
      <c r="H36" s="88">
        <v>0</v>
      </c>
      <c r="I36" s="88"/>
      <c r="J36" s="88">
        <v>0</v>
      </c>
    </row>
    <row r="37" spans="1:10" ht="18.2" customHeight="1" x14ac:dyDescent="0.45">
      <c r="A37" s="11" t="s">
        <v>66</v>
      </c>
      <c r="D37" s="86">
        <v>-79186</v>
      </c>
      <c r="E37" s="87"/>
      <c r="F37" s="86">
        <v>-103872</v>
      </c>
      <c r="G37" s="126"/>
      <c r="H37" s="86">
        <v>-4416</v>
      </c>
      <c r="I37" s="87"/>
      <c r="J37" s="86">
        <v>-6079</v>
      </c>
    </row>
    <row r="38" spans="1:10" ht="18.2" customHeight="1" x14ac:dyDescent="0.45">
      <c r="A38" s="11" t="s">
        <v>67</v>
      </c>
      <c r="D38" s="88">
        <v>-49989</v>
      </c>
      <c r="E38" s="87"/>
      <c r="F38" s="88">
        <v>40032</v>
      </c>
      <c r="G38" s="126"/>
      <c r="H38" s="88">
        <v>0</v>
      </c>
      <c r="I38" s="87"/>
      <c r="J38" s="88">
        <v>0</v>
      </c>
    </row>
    <row r="39" spans="1:10" ht="18.2" customHeight="1" x14ac:dyDescent="0.45">
      <c r="A39" s="11" t="s">
        <v>68</v>
      </c>
      <c r="D39" s="88">
        <v>778</v>
      </c>
      <c r="E39" s="87"/>
      <c r="F39" s="88">
        <v>-436</v>
      </c>
      <c r="G39" s="126"/>
      <c r="H39" s="88">
        <v>-57</v>
      </c>
      <c r="I39" s="87"/>
      <c r="J39" s="88">
        <v>-76</v>
      </c>
    </row>
    <row r="40" spans="1:10" ht="18.2" customHeight="1" x14ac:dyDescent="0.45">
      <c r="A40" s="11" t="s">
        <v>70</v>
      </c>
      <c r="D40" s="88"/>
      <c r="E40" s="87"/>
      <c r="F40" s="88"/>
      <c r="G40" s="126"/>
      <c r="H40" s="88"/>
      <c r="I40" s="48"/>
      <c r="J40" s="48"/>
    </row>
    <row r="41" spans="1:10" ht="18.2" customHeight="1" x14ac:dyDescent="0.2">
      <c r="A41" s="81" t="s">
        <v>114</v>
      </c>
      <c r="D41" s="86">
        <v>17970</v>
      </c>
      <c r="E41" s="87"/>
      <c r="F41" s="86">
        <v>-133208</v>
      </c>
      <c r="G41" s="88"/>
      <c r="H41" s="86">
        <v>-19286</v>
      </c>
      <c r="I41" s="87"/>
      <c r="J41" s="86">
        <v>-25588</v>
      </c>
    </row>
    <row r="42" spans="1:10" ht="18.2" customHeight="1" x14ac:dyDescent="0.45">
      <c r="A42" s="11" t="s">
        <v>145</v>
      </c>
      <c r="D42" s="88">
        <v>786827</v>
      </c>
      <c r="E42" s="87"/>
      <c r="F42" s="88">
        <v>880646</v>
      </c>
      <c r="G42" s="126"/>
      <c r="H42" s="88">
        <v>0</v>
      </c>
      <c r="I42" s="87"/>
      <c r="J42" s="88">
        <v>0</v>
      </c>
    </row>
    <row r="43" spans="1:10" ht="18.2" customHeight="1" x14ac:dyDescent="0.45">
      <c r="A43" s="11" t="s">
        <v>71</v>
      </c>
      <c r="D43" s="86">
        <v>9706</v>
      </c>
      <c r="E43" s="87"/>
      <c r="F43" s="86">
        <v>79681</v>
      </c>
      <c r="G43" s="126"/>
      <c r="H43" s="86">
        <v>3243</v>
      </c>
      <c r="I43" s="87"/>
      <c r="J43" s="86">
        <v>1227</v>
      </c>
    </row>
    <row r="44" spans="1:10" ht="18.2" customHeight="1" x14ac:dyDescent="0.45">
      <c r="A44" s="11" t="s">
        <v>173</v>
      </c>
      <c r="D44" s="86">
        <v>-5778</v>
      </c>
      <c r="E44" s="87"/>
      <c r="F44" s="86">
        <v>-233</v>
      </c>
      <c r="G44" s="126"/>
      <c r="H44" s="86">
        <v>-1677</v>
      </c>
      <c r="I44" s="87"/>
      <c r="J44" s="88">
        <v>0</v>
      </c>
    </row>
    <row r="45" spans="1:10" ht="18.2" customHeight="1" x14ac:dyDescent="0.45">
      <c r="A45" s="11" t="s">
        <v>72</v>
      </c>
      <c r="D45" s="90">
        <v>-16999</v>
      </c>
      <c r="E45" s="87"/>
      <c r="F45" s="90">
        <v>20324</v>
      </c>
      <c r="G45" s="126"/>
      <c r="H45" s="90">
        <v>1902</v>
      </c>
      <c r="I45" s="87"/>
      <c r="J45" s="90">
        <v>1754</v>
      </c>
    </row>
    <row r="46" spans="1:10" ht="18.2" customHeight="1" x14ac:dyDescent="0.45">
      <c r="A46" s="56" t="s">
        <v>130</v>
      </c>
      <c r="D46" s="88">
        <f>SUM(D31:D45)</f>
        <v>562436</v>
      </c>
      <c r="E46" s="87"/>
      <c r="F46" s="88">
        <f>SUM(F31:F45)</f>
        <v>876975</v>
      </c>
      <c r="G46" s="126"/>
      <c r="H46" s="88">
        <f>SUM(H31:H45)</f>
        <v>-23178</v>
      </c>
      <c r="I46" s="48"/>
      <c r="J46" s="88">
        <f>SUM(J31:J45)</f>
        <v>-121353</v>
      </c>
    </row>
    <row r="47" spans="1:10" ht="18.2" customHeight="1" x14ac:dyDescent="0.45">
      <c r="A47" s="56" t="s">
        <v>73</v>
      </c>
      <c r="D47" s="86">
        <v>31003</v>
      </c>
      <c r="E47" s="87"/>
      <c r="F47" s="86">
        <v>22308</v>
      </c>
      <c r="G47" s="126"/>
      <c r="H47" s="86">
        <v>51669</v>
      </c>
      <c r="I47" s="87"/>
      <c r="J47" s="86">
        <v>117404</v>
      </c>
    </row>
    <row r="48" spans="1:10" ht="18.2" customHeight="1" x14ac:dyDescent="0.45">
      <c r="A48" s="56" t="s">
        <v>247</v>
      </c>
      <c r="D48" s="86">
        <v>8530</v>
      </c>
      <c r="E48" s="87"/>
      <c r="F48" s="88">
        <v>0</v>
      </c>
      <c r="G48" s="126"/>
      <c r="H48" s="88">
        <v>0</v>
      </c>
      <c r="I48" s="87"/>
      <c r="J48" s="88">
        <v>0</v>
      </c>
    </row>
    <row r="49" spans="1:11" ht="18.2" customHeight="1" x14ac:dyDescent="0.45">
      <c r="A49" s="11" t="s">
        <v>74</v>
      </c>
      <c r="D49" s="88">
        <v>-430428</v>
      </c>
      <c r="E49" s="87"/>
      <c r="F49" s="88">
        <v>-89029</v>
      </c>
      <c r="G49" s="126"/>
      <c r="H49" s="88">
        <v>-147206</v>
      </c>
      <c r="I49" s="87"/>
      <c r="J49" s="88">
        <v>-71287</v>
      </c>
    </row>
    <row r="50" spans="1:11" ht="18.2" customHeight="1" x14ac:dyDescent="0.45">
      <c r="A50" s="11" t="s">
        <v>146</v>
      </c>
      <c r="D50" s="91">
        <v>-76856</v>
      </c>
      <c r="E50" s="87"/>
      <c r="F50" s="91">
        <v>-36788</v>
      </c>
      <c r="G50" s="126"/>
      <c r="H50" s="91">
        <v>-5415</v>
      </c>
      <c r="I50" s="87"/>
      <c r="J50" s="91">
        <v>-4065</v>
      </c>
    </row>
    <row r="51" spans="1:11" ht="18.2" customHeight="1" x14ac:dyDescent="0.45">
      <c r="A51" s="23" t="s">
        <v>198</v>
      </c>
      <c r="D51" s="90">
        <f>SUM(D46:D50)</f>
        <v>94685</v>
      </c>
      <c r="E51" s="87"/>
      <c r="F51" s="90">
        <f>SUM(F46:F50)</f>
        <v>773466</v>
      </c>
      <c r="G51" s="126"/>
      <c r="H51" s="90">
        <f>SUM(H46:H50)</f>
        <v>-124130</v>
      </c>
      <c r="I51" s="48"/>
      <c r="J51" s="90">
        <f>SUM(J46:J50)</f>
        <v>-79301</v>
      </c>
    </row>
    <row r="52" spans="1:11" ht="18.2" customHeight="1" x14ac:dyDescent="0.2"/>
    <row r="53" spans="1:11" ht="21" x14ac:dyDescent="0.2">
      <c r="A53" s="11" t="s">
        <v>258</v>
      </c>
    </row>
    <row r="54" spans="1:11" s="23" customFormat="1" ht="21" x14ac:dyDescent="0.2">
      <c r="B54" s="30"/>
      <c r="G54" s="31"/>
      <c r="H54" s="61"/>
      <c r="J54" s="12" t="s">
        <v>132</v>
      </c>
      <c r="K54" s="30"/>
    </row>
    <row r="55" spans="1:11" s="23" customFormat="1" ht="21" x14ac:dyDescent="0.2">
      <c r="A55" s="23" t="s">
        <v>0</v>
      </c>
      <c r="B55" s="30"/>
      <c r="G55" s="31"/>
      <c r="H55" s="61"/>
      <c r="J55" s="60"/>
      <c r="K55" s="30"/>
    </row>
    <row r="56" spans="1:11" s="23" customFormat="1" ht="21" x14ac:dyDescent="0.2">
      <c r="A56" s="23" t="s">
        <v>69</v>
      </c>
      <c r="B56" s="30"/>
      <c r="G56" s="31"/>
      <c r="H56" s="61"/>
      <c r="K56" s="30"/>
    </row>
    <row r="57" spans="1:11" s="23" customFormat="1" ht="21" x14ac:dyDescent="0.2">
      <c r="A57" s="23" t="str">
        <f>A4</f>
        <v>สำหรับงวดหกเดือนสิ้นสุดวันที่ 30 มิถุนายน 2567</v>
      </c>
      <c r="B57" s="30"/>
      <c r="G57" s="31"/>
      <c r="H57" s="61"/>
      <c r="K57" s="30"/>
    </row>
    <row r="58" spans="1:11" ht="21" x14ac:dyDescent="0.2">
      <c r="A58" s="43"/>
      <c r="B58" s="75"/>
      <c r="C58" s="43"/>
      <c r="D58" s="43"/>
      <c r="E58" s="43"/>
      <c r="F58" s="43"/>
      <c r="H58" s="82"/>
      <c r="I58" s="43"/>
      <c r="J58" s="12" t="s">
        <v>133</v>
      </c>
    </row>
    <row r="59" spans="1:11" s="23" customFormat="1" ht="21" x14ac:dyDescent="0.2">
      <c r="A59" s="44"/>
      <c r="B59" s="75"/>
      <c r="C59" s="44"/>
      <c r="D59" s="45"/>
      <c r="E59" s="64" t="s">
        <v>1</v>
      </c>
      <c r="F59" s="45"/>
      <c r="G59" s="31"/>
      <c r="H59" s="83"/>
      <c r="I59" s="64" t="s">
        <v>2</v>
      </c>
      <c r="J59" s="45"/>
      <c r="K59" s="30"/>
    </row>
    <row r="60" spans="1:11" ht="21" x14ac:dyDescent="0.2">
      <c r="B60" s="76"/>
      <c r="D60" s="77">
        <v>2567</v>
      </c>
      <c r="F60" s="77">
        <v>2566</v>
      </c>
      <c r="H60" s="77">
        <v>2567</v>
      </c>
      <c r="J60" s="77">
        <v>2566</v>
      </c>
    </row>
    <row r="61" spans="1:11" ht="21" x14ac:dyDescent="0.2">
      <c r="A61" s="23" t="s">
        <v>75</v>
      </c>
      <c r="D61" s="48"/>
      <c r="E61" s="48"/>
      <c r="F61" s="48"/>
      <c r="G61" s="35"/>
      <c r="H61" s="48"/>
      <c r="I61" s="48"/>
      <c r="J61" s="48"/>
    </row>
    <row r="62" spans="1:11" ht="21" x14ac:dyDescent="0.2">
      <c r="A62" s="11" t="s">
        <v>147</v>
      </c>
      <c r="D62" s="88">
        <v>0</v>
      </c>
      <c r="E62" s="87"/>
      <c r="F62" s="88">
        <v>0</v>
      </c>
      <c r="G62" s="88"/>
      <c r="H62" s="88">
        <v>461000</v>
      </c>
      <c r="I62" s="88"/>
      <c r="J62" s="88">
        <v>199000</v>
      </c>
    </row>
    <row r="63" spans="1:11" ht="21" x14ac:dyDescent="0.2">
      <c r="A63" s="11" t="s">
        <v>149</v>
      </c>
      <c r="D63" s="88">
        <v>0</v>
      </c>
      <c r="E63" s="87"/>
      <c r="F63" s="88">
        <v>0</v>
      </c>
      <c r="G63" s="88"/>
      <c r="H63" s="88">
        <v>-143000</v>
      </c>
      <c r="I63" s="88"/>
      <c r="J63" s="88">
        <v>-201500</v>
      </c>
    </row>
    <row r="64" spans="1:11" ht="21" x14ac:dyDescent="0.2">
      <c r="A64" s="128" t="s">
        <v>239</v>
      </c>
      <c r="D64" s="88">
        <v>0</v>
      </c>
      <c r="E64" s="87"/>
      <c r="F64" s="88">
        <v>0</v>
      </c>
      <c r="G64" s="88"/>
      <c r="H64" s="88">
        <v>0</v>
      </c>
      <c r="I64" s="88"/>
      <c r="J64" s="88">
        <v>20659</v>
      </c>
    </row>
    <row r="65" spans="1:10" ht="21" x14ac:dyDescent="0.2">
      <c r="A65" s="128" t="s">
        <v>240</v>
      </c>
      <c r="D65" s="88">
        <v>8040</v>
      </c>
      <c r="E65" s="87"/>
      <c r="F65" s="88">
        <v>19065</v>
      </c>
      <c r="G65" s="88"/>
      <c r="H65" s="88">
        <v>8040</v>
      </c>
      <c r="I65" s="88"/>
      <c r="J65" s="88">
        <v>19065</v>
      </c>
    </row>
    <row r="66" spans="1:10" ht="21" x14ac:dyDescent="0.2">
      <c r="A66" s="128" t="s">
        <v>241</v>
      </c>
      <c r="D66" s="88">
        <v>0</v>
      </c>
      <c r="E66" s="87"/>
      <c r="F66" s="88">
        <v>-3845</v>
      </c>
      <c r="G66" s="88"/>
      <c r="H66" s="88">
        <v>0</v>
      </c>
      <c r="I66" s="88"/>
      <c r="J66" s="88">
        <v>-3845</v>
      </c>
    </row>
    <row r="67" spans="1:10" ht="21" x14ac:dyDescent="0.2">
      <c r="A67" s="11" t="s">
        <v>77</v>
      </c>
      <c r="D67" s="86">
        <v>387</v>
      </c>
      <c r="E67" s="87"/>
      <c r="F67" s="86">
        <v>683</v>
      </c>
      <c r="G67" s="92"/>
      <c r="H67" s="86">
        <v>8</v>
      </c>
      <c r="I67" s="88"/>
      <c r="J67" s="86">
        <v>17</v>
      </c>
    </row>
    <row r="68" spans="1:10" ht="21" x14ac:dyDescent="0.2">
      <c r="A68" s="11" t="s">
        <v>76</v>
      </c>
      <c r="D68" s="86">
        <v>-247176</v>
      </c>
      <c r="E68" s="87"/>
      <c r="F68" s="86">
        <v>-141777</v>
      </c>
      <c r="G68" s="92"/>
      <c r="H68" s="86">
        <v>-3106</v>
      </c>
      <c r="I68" s="88"/>
      <c r="J68" s="86">
        <v>-6409</v>
      </c>
    </row>
    <row r="69" spans="1:10" ht="21" x14ac:dyDescent="0.2">
      <c r="A69" s="23" t="s">
        <v>229</v>
      </c>
      <c r="D69" s="52">
        <f>SUM(D62:D68)</f>
        <v>-238749</v>
      </c>
      <c r="E69" s="48"/>
      <c r="F69" s="52">
        <f>SUM(F62:F68)</f>
        <v>-125874</v>
      </c>
      <c r="G69" s="35"/>
      <c r="H69" s="52">
        <f>SUM(H62:H68)</f>
        <v>322942</v>
      </c>
      <c r="I69" s="48"/>
      <c r="J69" s="52">
        <f>SUM(J62:J68)</f>
        <v>26987</v>
      </c>
    </row>
    <row r="70" spans="1:10" ht="21" x14ac:dyDescent="0.2">
      <c r="A70" s="23" t="s">
        <v>78</v>
      </c>
      <c r="D70" s="48"/>
      <c r="E70" s="48"/>
      <c r="F70" s="48"/>
      <c r="G70" s="35"/>
      <c r="H70" s="48"/>
      <c r="I70" s="48"/>
      <c r="J70" s="48"/>
    </row>
    <row r="71" spans="1:10" ht="21" x14ac:dyDescent="0.2">
      <c r="A71" s="11" t="s">
        <v>250</v>
      </c>
      <c r="D71" s="88">
        <v>235000</v>
      </c>
      <c r="E71" s="87"/>
      <c r="F71" s="88">
        <v>-540000</v>
      </c>
      <c r="G71" s="88"/>
      <c r="H71" s="88">
        <v>-120000</v>
      </c>
      <c r="I71" s="88"/>
      <c r="J71" s="88">
        <v>-500000</v>
      </c>
    </row>
    <row r="72" spans="1:10" ht="21" x14ac:dyDescent="0.2">
      <c r="A72" s="11" t="s">
        <v>79</v>
      </c>
      <c r="D72" s="93">
        <v>0</v>
      </c>
      <c r="E72" s="87"/>
      <c r="F72" s="93">
        <v>0</v>
      </c>
      <c r="G72" s="88"/>
      <c r="H72" s="93">
        <v>1034000</v>
      </c>
      <c r="I72" s="88"/>
      <c r="J72" s="93">
        <v>776000</v>
      </c>
    </row>
    <row r="73" spans="1:10" ht="21" x14ac:dyDescent="0.2">
      <c r="A73" s="11" t="s">
        <v>80</v>
      </c>
      <c r="D73" s="93">
        <v>0</v>
      </c>
      <c r="E73" s="87"/>
      <c r="F73" s="93">
        <v>0</v>
      </c>
      <c r="G73" s="88"/>
      <c r="H73" s="93">
        <v>-824500</v>
      </c>
      <c r="I73" s="88"/>
      <c r="J73" s="93">
        <v>-224500</v>
      </c>
    </row>
    <row r="74" spans="1:10" ht="21" x14ac:dyDescent="0.2">
      <c r="A74" s="11" t="s">
        <v>81</v>
      </c>
      <c r="D74" s="89">
        <v>155359</v>
      </c>
      <c r="E74" s="87"/>
      <c r="F74" s="89">
        <v>62455</v>
      </c>
      <c r="G74" s="88"/>
      <c r="H74" s="89">
        <v>0</v>
      </c>
      <c r="I74" s="88"/>
      <c r="J74" s="89">
        <v>0</v>
      </c>
    </row>
    <row r="75" spans="1:10" ht="21" x14ac:dyDescent="0.2">
      <c r="A75" s="11" t="s">
        <v>82</v>
      </c>
      <c r="D75" s="89">
        <v>-387363</v>
      </c>
      <c r="E75" s="87"/>
      <c r="F75" s="89">
        <v>-219541</v>
      </c>
      <c r="G75" s="88"/>
      <c r="H75" s="89">
        <v>-45250</v>
      </c>
      <c r="I75" s="88"/>
      <c r="J75" s="89">
        <v>-1500</v>
      </c>
    </row>
    <row r="76" spans="1:10" ht="21" x14ac:dyDescent="0.2">
      <c r="A76" s="11" t="s">
        <v>195</v>
      </c>
      <c r="D76" s="89">
        <v>0</v>
      </c>
      <c r="E76" s="87"/>
      <c r="F76" s="89">
        <v>-6000</v>
      </c>
      <c r="G76" s="88"/>
      <c r="H76" s="89">
        <v>0</v>
      </c>
      <c r="I76" s="88"/>
      <c r="J76" s="89">
        <v>0</v>
      </c>
    </row>
    <row r="77" spans="1:10" ht="21" x14ac:dyDescent="0.2">
      <c r="A77" s="11" t="s">
        <v>196</v>
      </c>
      <c r="D77" s="89">
        <v>-21171</v>
      </c>
      <c r="E77" s="87"/>
      <c r="F77" s="89">
        <v>-20040</v>
      </c>
      <c r="G77" s="88"/>
      <c r="H77" s="89">
        <v>-4682</v>
      </c>
      <c r="I77" s="88"/>
      <c r="J77" s="89">
        <v>-1091</v>
      </c>
    </row>
    <row r="78" spans="1:10" ht="21" x14ac:dyDescent="0.2">
      <c r="A78" s="11" t="s">
        <v>253</v>
      </c>
      <c r="D78" s="94">
        <v>-225019</v>
      </c>
      <c r="E78" s="87"/>
      <c r="F78" s="94">
        <v>0</v>
      </c>
      <c r="G78" s="88"/>
      <c r="H78" s="94">
        <v>-225019</v>
      </c>
      <c r="I78" s="88"/>
      <c r="J78" s="94">
        <v>0</v>
      </c>
    </row>
    <row r="79" spans="1:10" ht="21" x14ac:dyDescent="0.2">
      <c r="A79" s="23" t="s">
        <v>136</v>
      </c>
      <c r="D79" s="51">
        <f>SUM(D71:D78)</f>
        <v>-243194</v>
      </c>
      <c r="E79" s="48"/>
      <c r="F79" s="51">
        <f>SUM(F71:F78)</f>
        <v>-723126</v>
      </c>
      <c r="G79" s="35"/>
      <c r="H79" s="51">
        <f>SUM(H71:H78)</f>
        <v>-185451</v>
      </c>
      <c r="I79" s="48"/>
      <c r="J79" s="51">
        <f>SUM(J71:J78)</f>
        <v>48909</v>
      </c>
    </row>
    <row r="80" spans="1:10" ht="20.45" customHeight="1" x14ac:dyDescent="0.2">
      <c r="A80" s="11" t="s">
        <v>141</v>
      </c>
      <c r="D80" s="90">
        <v>6791</v>
      </c>
      <c r="E80" s="87"/>
      <c r="F80" s="90">
        <v>-4632</v>
      </c>
      <c r="G80" s="88"/>
      <c r="H80" s="90">
        <v>0</v>
      </c>
      <c r="I80" s="88"/>
      <c r="J80" s="90">
        <v>0</v>
      </c>
    </row>
    <row r="81" spans="1:10" ht="21" x14ac:dyDescent="0.2">
      <c r="A81" s="23" t="s">
        <v>199</v>
      </c>
      <c r="D81" s="48">
        <f>SUM(D51,D69,D79,D80)</f>
        <v>-380467</v>
      </c>
      <c r="E81" s="48"/>
      <c r="F81" s="48">
        <f>SUM(F51,F69,F79,F80)</f>
        <v>-80166</v>
      </c>
      <c r="G81" s="35"/>
      <c r="H81" s="48">
        <f>SUM(H51,H69,H79,H80)</f>
        <v>13361</v>
      </c>
      <c r="I81" s="48"/>
      <c r="J81" s="48">
        <f>SUM(J51,J69,J79,J80)</f>
        <v>-3405</v>
      </c>
    </row>
    <row r="82" spans="1:10" ht="21" x14ac:dyDescent="0.2">
      <c r="A82" s="11" t="s">
        <v>137</v>
      </c>
      <c r="B82" s="84"/>
      <c r="D82" s="90">
        <v>1453363</v>
      </c>
      <c r="E82" s="87"/>
      <c r="F82" s="90">
        <v>1178455</v>
      </c>
      <c r="G82" s="88"/>
      <c r="H82" s="90">
        <v>419478</v>
      </c>
      <c r="I82" s="48"/>
      <c r="J82" s="51">
        <v>45351</v>
      </c>
    </row>
    <row r="83" spans="1:10" ht="21.75" thickBot="1" x14ac:dyDescent="0.25">
      <c r="A83" s="23" t="s">
        <v>193</v>
      </c>
      <c r="D83" s="65">
        <f>SUM(D81:D82)</f>
        <v>1072896</v>
      </c>
      <c r="E83" s="48"/>
      <c r="F83" s="65">
        <f>SUM(F81:F82)</f>
        <v>1098289</v>
      </c>
      <c r="G83" s="35"/>
      <c r="H83" s="65">
        <f>SUM(H81:H82)</f>
        <v>432839</v>
      </c>
      <c r="I83" s="48"/>
      <c r="J83" s="65">
        <f>SUM(J81:J82)</f>
        <v>41946</v>
      </c>
    </row>
    <row r="84" spans="1:10" ht="21.75" thickTop="1" x14ac:dyDescent="0.2">
      <c r="A84" s="23"/>
      <c r="D84" s="48">
        <f>SUM(D83-BS!D11)</f>
        <v>0</v>
      </c>
      <c r="E84" s="48"/>
      <c r="F84" s="48"/>
      <c r="G84" s="35"/>
      <c r="H84" s="48">
        <f>SUM(H83-BS!H11)</f>
        <v>0</v>
      </c>
      <c r="I84" s="48"/>
      <c r="J84" s="48"/>
    </row>
    <row r="85" spans="1:10" ht="21" x14ac:dyDescent="0.2">
      <c r="A85" s="23" t="s">
        <v>83</v>
      </c>
      <c r="D85" s="50"/>
      <c r="E85" s="48"/>
      <c r="F85" s="50"/>
      <c r="G85" s="79"/>
      <c r="H85" s="50"/>
      <c r="I85" s="50"/>
      <c r="J85" s="50"/>
    </row>
    <row r="86" spans="1:10" ht="21" x14ac:dyDescent="0.2">
      <c r="A86" s="11" t="s">
        <v>150</v>
      </c>
      <c r="D86" s="48"/>
      <c r="E86" s="48"/>
      <c r="F86" s="48"/>
      <c r="G86" s="35"/>
      <c r="H86" s="48"/>
      <c r="I86" s="48"/>
      <c r="J86" s="48"/>
    </row>
    <row r="87" spans="1:10" ht="21" x14ac:dyDescent="0.2">
      <c r="A87" s="11" t="s">
        <v>200</v>
      </c>
      <c r="D87" s="88">
        <v>4891</v>
      </c>
      <c r="E87" s="88"/>
      <c r="F87" s="88">
        <v>3840</v>
      </c>
      <c r="G87" s="92"/>
      <c r="H87" s="88">
        <v>0</v>
      </c>
      <c r="I87" s="92"/>
      <c r="J87" s="88">
        <v>0</v>
      </c>
    </row>
    <row r="88" spans="1:10" ht="21" x14ac:dyDescent="0.2">
      <c r="A88" s="11" t="s">
        <v>159</v>
      </c>
      <c r="D88" s="88">
        <v>14718</v>
      </c>
      <c r="E88" s="88"/>
      <c r="F88" s="88">
        <v>5731</v>
      </c>
      <c r="G88" s="92"/>
      <c r="H88" s="88">
        <v>0</v>
      </c>
      <c r="I88" s="92"/>
      <c r="J88" s="88">
        <v>0</v>
      </c>
    </row>
    <row r="89" spans="1:10" ht="21" x14ac:dyDescent="0.2">
      <c r="A89" s="11" t="s">
        <v>160</v>
      </c>
      <c r="D89" s="88">
        <v>3872</v>
      </c>
      <c r="E89" s="88"/>
      <c r="F89" s="88">
        <v>6121</v>
      </c>
      <c r="G89" s="92"/>
      <c r="H89" s="88">
        <v>0</v>
      </c>
      <c r="I89" s="92"/>
      <c r="J89" s="88">
        <v>0</v>
      </c>
    </row>
    <row r="90" spans="1:10" ht="21" x14ac:dyDescent="0.2">
      <c r="A90" s="11" t="s">
        <v>188</v>
      </c>
      <c r="D90" s="88">
        <v>8561</v>
      </c>
      <c r="E90" s="88"/>
      <c r="F90" s="88">
        <v>5360</v>
      </c>
      <c r="G90" s="92"/>
      <c r="H90" s="88">
        <v>7643</v>
      </c>
      <c r="I90" s="92"/>
      <c r="J90" s="88">
        <v>1029</v>
      </c>
    </row>
    <row r="91" spans="1:10" ht="21" x14ac:dyDescent="0.2">
      <c r="A91" s="11" t="s">
        <v>231</v>
      </c>
      <c r="D91" s="88">
        <v>3500</v>
      </c>
      <c r="E91" s="95"/>
      <c r="F91" s="88">
        <v>0</v>
      </c>
      <c r="G91" s="95"/>
      <c r="H91" s="88">
        <v>0</v>
      </c>
      <c r="I91" s="95"/>
      <c r="J91" s="88">
        <v>0</v>
      </c>
    </row>
    <row r="92" spans="1:10" ht="21" x14ac:dyDescent="0.2">
      <c r="A92" s="11" t="s">
        <v>254</v>
      </c>
      <c r="D92" s="88">
        <v>143763</v>
      </c>
      <c r="E92" s="95"/>
      <c r="F92" s="88">
        <v>0</v>
      </c>
      <c r="G92" s="95"/>
      <c r="H92" s="88">
        <v>0</v>
      </c>
      <c r="I92" s="95"/>
      <c r="J92" s="88">
        <v>0</v>
      </c>
    </row>
    <row r="93" spans="1:10" ht="21" x14ac:dyDescent="0.2">
      <c r="A93" s="11" t="s">
        <v>242</v>
      </c>
      <c r="D93" s="88">
        <v>0</v>
      </c>
      <c r="E93" s="95"/>
      <c r="F93" s="88">
        <v>20000</v>
      </c>
      <c r="G93" s="95"/>
      <c r="H93" s="88">
        <v>0</v>
      </c>
      <c r="I93" s="95"/>
      <c r="J93" s="88">
        <v>0</v>
      </c>
    </row>
    <row r="94" spans="1:10" ht="21" x14ac:dyDescent="0.2">
      <c r="A94" s="11" t="s">
        <v>243</v>
      </c>
      <c r="D94" s="88">
        <v>0</v>
      </c>
      <c r="E94" s="95"/>
      <c r="F94" s="88">
        <v>58000</v>
      </c>
      <c r="G94" s="95"/>
      <c r="H94" s="88">
        <v>0</v>
      </c>
      <c r="I94" s="95"/>
      <c r="J94" s="88">
        <v>0</v>
      </c>
    </row>
    <row r="95" spans="1:10" ht="21" x14ac:dyDescent="0.2">
      <c r="A95" s="11" t="s">
        <v>244</v>
      </c>
      <c r="D95" s="88">
        <v>0</v>
      </c>
      <c r="E95" s="95"/>
      <c r="F95" s="88">
        <v>6680</v>
      </c>
      <c r="G95" s="95"/>
      <c r="H95" s="88">
        <v>0</v>
      </c>
      <c r="I95" s="95"/>
      <c r="J95" s="88">
        <v>6680</v>
      </c>
    </row>
    <row r="96" spans="1:10" ht="21" x14ac:dyDescent="0.2">
      <c r="A96" s="11" t="s">
        <v>255</v>
      </c>
      <c r="D96" s="88">
        <v>0</v>
      </c>
      <c r="E96" s="95"/>
      <c r="F96" s="88">
        <v>0</v>
      </c>
      <c r="G96" s="95"/>
      <c r="H96" s="88">
        <v>254200</v>
      </c>
      <c r="I96" s="95"/>
      <c r="J96" s="88">
        <v>0</v>
      </c>
    </row>
    <row r="97" spans="1:10" ht="21" x14ac:dyDescent="0.2"/>
    <row r="98" spans="1:10" ht="21" x14ac:dyDescent="0.2">
      <c r="A98" s="11" t="s">
        <v>258</v>
      </c>
    </row>
    <row r="101" spans="1:10" ht="22.5" customHeight="1" x14ac:dyDescent="0.2">
      <c r="A101" s="85"/>
    </row>
    <row r="102" spans="1:10" ht="22.5" customHeight="1" x14ac:dyDescent="0.2">
      <c r="A102" s="85"/>
    </row>
    <row r="104" spans="1:10" ht="21" x14ac:dyDescent="0.2">
      <c r="A104" s="48"/>
      <c r="D104" s="47"/>
      <c r="E104" s="47"/>
      <c r="F104" s="47"/>
      <c r="G104" s="53"/>
      <c r="H104" s="47"/>
      <c r="I104" s="47"/>
      <c r="J104" s="47"/>
    </row>
    <row r="105" spans="1:10" ht="21" x14ac:dyDescent="0.2">
      <c r="A105" s="48"/>
      <c r="D105" s="47"/>
      <c r="E105" s="47"/>
      <c r="F105" s="47"/>
      <c r="G105" s="53"/>
      <c r="H105" s="47"/>
      <c r="I105" s="47"/>
      <c r="J105" s="47"/>
    </row>
    <row r="106" spans="1:10" ht="21" x14ac:dyDescent="0.2">
      <c r="A106" s="48"/>
      <c r="D106" s="47"/>
      <c r="E106" s="47"/>
      <c r="F106" s="47"/>
      <c r="G106" s="53"/>
      <c r="H106" s="47"/>
      <c r="I106" s="47"/>
      <c r="J106" s="47"/>
    </row>
    <row r="107" spans="1:10" ht="21" x14ac:dyDescent="0.2">
      <c r="D107" s="47"/>
      <c r="E107" s="47"/>
      <c r="F107" s="47"/>
      <c r="G107" s="53"/>
      <c r="H107" s="47"/>
      <c r="I107" s="47"/>
      <c r="J107" s="47"/>
    </row>
    <row r="108" spans="1:10" ht="21" x14ac:dyDescent="0.2">
      <c r="D108" s="47"/>
      <c r="E108" s="47"/>
      <c r="F108" s="47"/>
      <c r="G108" s="53"/>
      <c r="H108" s="47"/>
      <c r="I108" s="47"/>
      <c r="J108" s="47"/>
    </row>
    <row r="109" spans="1:10" ht="21" x14ac:dyDescent="0.2">
      <c r="D109" s="47"/>
      <c r="E109" s="47"/>
      <c r="F109" s="47"/>
      <c r="G109" s="53"/>
      <c r="H109" s="47"/>
      <c r="I109" s="47"/>
      <c r="J109" s="47"/>
    </row>
    <row r="110" spans="1:10" ht="21" x14ac:dyDescent="0.2">
      <c r="D110" s="47"/>
      <c r="E110" s="47"/>
      <c r="F110" s="47"/>
      <c r="G110" s="53"/>
      <c r="H110" s="47"/>
      <c r="I110" s="47"/>
      <c r="J110" s="47"/>
    </row>
    <row r="111" spans="1:10" ht="21" x14ac:dyDescent="0.2">
      <c r="D111" s="47"/>
      <c r="E111" s="47"/>
      <c r="F111" s="47"/>
      <c r="G111" s="53"/>
      <c r="H111" s="47"/>
      <c r="I111" s="47"/>
      <c r="J111" s="47"/>
    </row>
    <row r="112" spans="1:10" ht="21" x14ac:dyDescent="0.2">
      <c r="D112" s="47"/>
      <c r="E112" s="47"/>
      <c r="F112" s="47"/>
      <c r="G112" s="53"/>
      <c r="H112" s="47"/>
      <c r="I112" s="47"/>
      <c r="J112" s="47"/>
    </row>
    <row r="113" spans="4:10" ht="21" x14ac:dyDescent="0.2">
      <c r="D113" s="47"/>
      <c r="E113" s="47"/>
      <c r="F113" s="47"/>
      <c r="G113" s="53"/>
      <c r="H113" s="47"/>
      <c r="I113" s="47"/>
      <c r="J113" s="47"/>
    </row>
    <row r="114" spans="4:10" ht="21" x14ac:dyDescent="0.2">
      <c r="D114" s="47"/>
      <c r="E114" s="47"/>
      <c r="F114" s="47"/>
      <c r="G114" s="53"/>
      <c r="H114" s="47"/>
      <c r="I114" s="47"/>
      <c r="J114" s="47"/>
    </row>
    <row r="115" spans="4:10" ht="21" x14ac:dyDescent="0.2">
      <c r="D115" s="47"/>
      <c r="E115" s="47"/>
      <c r="F115" s="47"/>
      <c r="G115" s="53"/>
      <c r="H115" s="47"/>
      <c r="I115" s="47"/>
      <c r="J115" s="47"/>
    </row>
    <row r="116" spans="4:10" ht="21" x14ac:dyDescent="0.2">
      <c r="D116" s="47"/>
      <c r="E116" s="47"/>
      <c r="F116" s="47"/>
      <c r="G116" s="53"/>
      <c r="H116" s="47"/>
      <c r="I116" s="47"/>
      <c r="J116" s="47"/>
    </row>
    <row r="117" spans="4:10" ht="21" x14ac:dyDescent="0.2">
      <c r="D117" s="47"/>
      <c r="E117" s="47"/>
      <c r="F117" s="47"/>
      <c r="G117" s="53"/>
      <c r="H117" s="47"/>
      <c r="I117" s="47"/>
      <c r="J117" s="47"/>
    </row>
    <row r="118" spans="4:10" ht="21" x14ac:dyDescent="0.2">
      <c r="D118" s="47"/>
      <c r="E118" s="47"/>
      <c r="F118" s="47"/>
      <c r="G118" s="53"/>
      <c r="H118" s="47"/>
      <c r="I118" s="47"/>
      <c r="J118" s="47"/>
    </row>
    <row r="119" spans="4:10" ht="21" x14ac:dyDescent="0.2">
      <c r="D119" s="47"/>
      <c r="E119" s="47"/>
      <c r="F119" s="47"/>
      <c r="G119" s="53"/>
      <c r="H119" s="47"/>
      <c r="I119" s="47"/>
      <c r="J119" s="47"/>
    </row>
    <row r="120" spans="4:10" ht="21" x14ac:dyDescent="0.2">
      <c r="D120" s="47"/>
      <c r="E120" s="47"/>
      <c r="F120" s="47"/>
      <c r="G120" s="53"/>
      <c r="H120" s="47"/>
      <c r="I120" s="47"/>
      <c r="J120" s="47"/>
    </row>
    <row r="121" spans="4:10" ht="21" x14ac:dyDescent="0.2">
      <c r="D121" s="47"/>
      <c r="E121" s="47"/>
      <c r="F121" s="47"/>
      <c r="G121" s="53"/>
      <c r="H121" s="47"/>
      <c r="I121" s="47"/>
      <c r="J121" s="47"/>
    </row>
    <row r="122" spans="4:10" ht="21" x14ac:dyDescent="0.2">
      <c r="D122" s="47"/>
      <c r="E122" s="47"/>
      <c r="F122" s="47"/>
      <c r="G122" s="53"/>
      <c r="H122" s="47"/>
      <c r="I122" s="47"/>
      <c r="J122" s="47"/>
    </row>
    <row r="123" spans="4:10" ht="21" x14ac:dyDescent="0.2">
      <c r="D123" s="47"/>
      <c r="E123" s="47"/>
      <c r="F123" s="47"/>
      <c r="G123" s="53"/>
      <c r="H123" s="47"/>
      <c r="I123" s="47"/>
      <c r="J123" s="47"/>
    </row>
    <row r="124" spans="4:10" ht="21" x14ac:dyDescent="0.2">
      <c r="D124" s="47"/>
      <c r="E124" s="47"/>
      <c r="F124" s="47"/>
      <c r="G124" s="53"/>
      <c r="H124" s="47"/>
      <c r="I124" s="47"/>
      <c r="J124" s="47"/>
    </row>
    <row r="125" spans="4:10" ht="21" x14ac:dyDescent="0.2">
      <c r="D125" s="47"/>
      <c r="E125" s="47"/>
      <c r="F125" s="47"/>
      <c r="G125" s="53"/>
      <c r="H125" s="47"/>
      <c r="I125" s="47"/>
      <c r="J125" s="47"/>
    </row>
    <row r="126" spans="4:10" ht="21" x14ac:dyDescent="0.2">
      <c r="D126" s="47"/>
      <c r="E126" s="47"/>
      <c r="F126" s="47"/>
      <c r="G126" s="53"/>
      <c r="H126" s="47"/>
      <c r="I126" s="47"/>
      <c r="J126" s="47"/>
    </row>
    <row r="127" spans="4:10" ht="21" x14ac:dyDescent="0.2">
      <c r="D127" s="47"/>
      <c r="E127" s="47"/>
      <c r="F127" s="47"/>
      <c r="G127" s="53"/>
      <c r="H127" s="47"/>
      <c r="I127" s="47"/>
      <c r="J127" s="47"/>
    </row>
    <row r="128" spans="4:10" ht="21" x14ac:dyDescent="0.2">
      <c r="D128" s="47"/>
      <c r="E128" s="47"/>
      <c r="F128" s="47"/>
      <c r="G128" s="53"/>
      <c r="H128" s="47"/>
      <c r="I128" s="47"/>
      <c r="J128" s="47"/>
    </row>
    <row r="129" spans="4:10" ht="21" x14ac:dyDescent="0.2">
      <c r="D129" s="47"/>
      <c r="E129" s="47"/>
      <c r="F129" s="47"/>
      <c r="G129" s="53"/>
      <c r="H129" s="47"/>
      <c r="I129" s="47"/>
      <c r="J129" s="47"/>
    </row>
    <row r="130" spans="4:10" ht="21" x14ac:dyDescent="0.2">
      <c r="D130" s="47"/>
      <c r="E130" s="47"/>
      <c r="F130" s="47"/>
      <c r="G130" s="53"/>
      <c r="H130" s="47"/>
      <c r="I130" s="47"/>
      <c r="J130" s="47"/>
    </row>
    <row r="131" spans="4:10" ht="21" x14ac:dyDescent="0.2">
      <c r="D131" s="47"/>
      <c r="E131" s="47"/>
      <c r="F131" s="47"/>
      <c r="G131" s="53"/>
      <c r="H131" s="47"/>
      <c r="I131" s="47"/>
      <c r="J131" s="47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5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7" ma:contentTypeDescription="Create a new document." ma:contentTypeScope="" ma:versionID="44826b97ee52de3e2fc3e8414ffbce2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a6ce6996a81a47c2c2c986280da7408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D28052E2-A5D4-4111-AFB4-A046417D78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71863E-A59E-48A6-831D-CFC07DDE9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78A809-DCD7-432A-808C-0C0F82F3BA96}">
  <ds:schemaRefs>
    <ds:schemaRef ds:uri="http://schemas.microsoft.com/office/2006/metadata/properties"/>
    <ds:schemaRef ds:uri="http://schemas.microsoft.com/office/infopath/2007/PartnerControls"/>
    <ds:schemaRef ds:uri="0025b2a6-f8d9-4a47-85ad-10799d383e76"/>
    <ds:schemaRef ds:uri="50c908b1-f277-4340-90a9-4611d0b0f07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Aranya Ruenyan</cp:lastModifiedBy>
  <cp:lastPrinted>2024-08-07T08:57:14Z</cp:lastPrinted>
  <dcterms:created xsi:type="dcterms:W3CDTF">2011-09-21T03:52:48Z</dcterms:created>
  <dcterms:modified xsi:type="dcterms:W3CDTF">2024-08-07T08:57:15Z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