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orporate\SET-Submissions to SET\LRH to SET - SINCE - 2009\LRH-2023\LRH-BoD 4-2023\FS\"/>
    </mc:Choice>
  </mc:AlternateContent>
  <xr:revisionPtr revIDLastSave="0" documentId="13_ncr:1_{B617BCDD-C702-4F60-84F6-C62EE4AB763F}" xr6:coauthVersionLast="47" xr6:coauthVersionMax="47" xr10:uidLastSave="{00000000-0000-0000-0000-000000000000}"/>
  <bookViews>
    <workbookView xWindow="-108" yWindow="-108" windowWidth="23256" windowHeight="14016" activeTab="4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'!$A$1:$L$104</definedName>
    <definedName name="_xlnm.Print_Area" localSheetId="4">'Cash Flow'!$A$1:$J$97</definedName>
    <definedName name="_xlnm.Print_Area" localSheetId="3">'ce-company'!$A$1:$R$25</definedName>
    <definedName name="_xlnm.Print_Area" localSheetId="2">'ce-conso'!$A$1:$AD$33</definedName>
    <definedName name="_xlnm.Print_Area" localSheetId="1">'PL&amp;OCI'!$A$1:$J$144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2" l="1"/>
  <c r="H63" i="2"/>
  <c r="F63" i="2"/>
  <c r="D63" i="2"/>
  <c r="D65" i="2" s="1"/>
  <c r="D135" i="2"/>
  <c r="F55" i="2" l="1"/>
  <c r="J35" i="2"/>
  <c r="H35" i="2"/>
  <c r="F35" i="2"/>
  <c r="D35" i="2"/>
  <c r="J107" i="2"/>
  <c r="H107" i="2"/>
  <c r="F107" i="2"/>
  <c r="D107" i="2"/>
  <c r="R24" i="4" l="1"/>
  <c r="P24" i="4"/>
  <c r="L24" i="4"/>
  <c r="J24" i="4"/>
  <c r="H24" i="4"/>
  <c r="F24" i="4"/>
  <c r="R23" i="4"/>
  <c r="P23" i="4"/>
  <c r="L23" i="4"/>
  <c r="J23" i="4"/>
  <c r="H23" i="4"/>
  <c r="F23" i="4"/>
  <c r="AD32" i="3"/>
  <c r="AB32" i="3"/>
  <c r="Z32" i="3"/>
  <c r="X32" i="3"/>
  <c r="N32" i="3"/>
  <c r="L32" i="3"/>
  <c r="J32" i="3"/>
  <c r="H32" i="3"/>
  <c r="F32" i="3"/>
  <c r="D32" i="3"/>
  <c r="AD31" i="3"/>
  <c r="AB31" i="3"/>
  <c r="Z31" i="3"/>
  <c r="X31" i="3"/>
  <c r="N31" i="3"/>
  <c r="L31" i="3"/>
  <c r="J31" i="3"/>
  <c r="H31" i="3"/>
  <c r="F31" i="3"/>
  <c r="D31" i="3"/>
  <c r="R20" i="4" l="1"/>
  <c r="R21" i="4" s="1"/>
  <c r="R19" i="4"/>
  <c r="R18" i="4"/>
  <c r="R14" i="4"/>
  <c r="R13" i="4"/>
  <c r="R12" i="4"/>
  <c r="P20" i="4"/>
  <c r="P21" i="4" s="1"/>
  <c r="P19" i="4"/>
  <c r="P18" i="4"/>
  <c r="P13" i="4"/>
  <c r="P15" i="4" s="1"/>
  <c r="P14" i="4"/>
  <c r="P12" i="4"/>
  <c r="N22" i="4"/>
  <c r="L22" i="4"/>
  <c r="J22" i="4"/>
  <c r="H22" i="4"/>
  <c r="F22" i="4"/>
  <c r="N21" i="4"/>
  <c r="L21" i="4"/>
  <c r="J21" i="4"/>
  <c r="H21" i="4"/>
  <c r="F21" i="4"/>
  <c r="N16" i="4"/>
  <c r="L16" i="4"/>
  <c r="J16" i="4"/>
  <c r="H16" i="4"/>
  <c r="F16" i="4"/>
  <c r="N15" i="4"/>
  <c r="L15" i="4"/>
  <c r="J15" i="4"/>
  <c r="H15" i="4"/>
  <c r="F15" i="4"/>
  <c r="AD30" i="3"/>
  <c r="AB30" i="3"/>
  <c r="Z30" i="3"/>
  <c r="X30" i="3"/>
  <c r="V30" i="3"/>
  <c r="T30" i="3"/>
  <c r="R30" i="3"/>
  <c r="P30" i="3"/>
  <c r="N30" i="3"/>
  <c r="L30" i="3"/>
  <c r="J30" i="3"/>
  <c r="H30" i="3"/>
  <c r="F30" i="3"/>
  <c r="D30" i="3"/>
  <c r="AD28" i="3"/>
  <c r="AB28" i="3"/>
  <c r="Z28" i="3"/>
  <c r="X28" i="3"/>
  <c r="V28" i="3"/>
  <c r="T28" i="3"/>
  <c r="R28" i="3"/>
  <c r="P28" i="3"/>
  <c r="N28" i="3"/>
  <c r="L28" i="3"/>
  <c r="J28" i="3"/>
  <c r="H28" i="3"/>
  <c r="F28" i="3"/>
  <c r="D28" i="3"/>
  <c r="AD29" i="3"/>
  <c r="AD27" i="3"/>
  <c r="AD26" i="3"/>
  <c r="AD25" i="3"/>
  <c r="AD22" i="3"/>
  <c r="AD21" i="3"/>
  <c r="AD18" i="3"/>
  <c r="AD17" i="3"/>
  <c r="AD16" i="3"/>
  <c r="Z29" i="3"/>
  <c r="Z27" i="3"/>
  <c r="Z26" i="3"/>
  <c r="Z25" i="3"/>
  <c r="Z22" i="3"/>
  <c r="Z21" i="3"/>
  <c r="Z18" i="3"/>
  <c r="Z17" i="3"/>
  <c r="Z19" i="3" s="1"/>
  <c r="Z16" i="3"/>
  <c r="AB23" i="3"/>
  <c r="X23" i="3"/>
  <c r="V23" i="3"/>
  <c r="T23" i="3"/>
  <c r="R23" i="3"/>
  <c r="P23" i="3"/>
  <c r="N23" i="3"/>
  <c r="L23" i="3"/>
  <c r="J23" i="3"/>
  <c r="H23" i="3"/>
  <c r="F23" i="3"/>
  <c r="D23" i="3"/>
  <c r="D19" i="3"/>
  <c r="F19" i="3"/>
  <c r="H19" i="3"/>
  <c r="J19" i="3"/>
  <c r="L19" i="3"/>
  <c r="N19" i="3"/>
  <c r="P19" i="3"/>
  <c r="R19" i="3"/>
  <c r="T19" i="3"/>
  <c r="V19" i="3"/>
  <c r="AB19" i="3"/>
  <c r="X19" i="3"/>
  <c r="X29" i="3"/>
  <c r="X27" i="3"/>
  <c r="X26" i="3"/>
  <c r="X25" i="3"/>
  <c r="X22" i="3"/>
  <c r="X21" i="3"/>
  <c r="X18" i="3"/>
  <c r="X17" i="3"/>
  <c r="X16" i="3"/>
  <c r="R22" i="4" l="1"/>
  <c r="R15" i="4"/>
  <c r="R16" i="4"/>
  <c r="P22" i="4"/>
  <c r="P16" i="4"/>
  <c r="AD19" i="3"/>
  <c r="AD23" i="3" s="1"/>
  <c r="Z23" i="3"/>
  <c r="F142" i="2"/>
  <c r="D142" i="2"/>
  <c r="J134" i="2"/>
  <c r="J135" i="2" s="1"/>
  <c r="H134" i="2"/>
  <c r="H135" i="2" s="1"/>
  <c r="F134" i="2"/>
  <c r="D134" i="2"/>
  <c r="J127" i="2"/>
  <c r="H127" i="2"/>
  <c r="F127" i="2"/>
  <c r="D127" i="2"/>
  <c r="F104" i="2"/>
  <c r="D104" i="2"/>
  <c r="J92" i="2"/>
  <c r="H92" i="2"/>
  <c r="F92" i="2"/>
  <c r="D92" i="2"/>
  <c r="J85" i="2"/>
  <c r="J93" i="2" s="1"/>
  <c r="J97" i="2" s="1"/>
  <c r="H85" i="2"/>
  <c r="H93" i="2" s="1"/>
  <c r="H97" i="2" s="1"/>
  <c r="F85" i="2"/>
  <c r="F93" i="2" s="1"/>
  <c r="F97" i="2" s="1"/>
  <c r="D85" i="2"/>
  <c r="D93" i="2" s="1"/>
  <c r="D97" i="2" s="1"/>
  <c r="F70" i="2"/>
  <c r="D70" i="2"/>
  <c r="J62" i="2"/>
  <c r="H62" i="2"/>
  <c r="J55" i="2"/>
  <c r="H55" i="2"/>
  <c r="D55" i="2"/>
  <c r="F32" i="2"/>
  <c r="D32" i="2"/>
  <c r="J20" i="2"/>
  <c r="H20" i="2"/>
  <c r="F20" i="2"/>
  <c r="D20" i="2"/>
  <c r="J13" i="2"/>
  <c r="J21" i="2" s="1"/>
  <c r="J25" i="2" s="1"/>
  <c r="J27" i="2" s="1"/>
  <c r="H13" i="2"/>
  <c r="H21" i="2" s="1"/>
  <c r="H25" i="2" s="1"/>
  <c r="H27" i="2" s="1"/>
  <c r="F13" i="2"/>
  <c r="F21" i="2" s="1"/>
  <c r="F25" i="2" s="1"/>
  <c r="F27" i="2" s="1"/>
  <c r="F46" i="2" s="1"/>
  <c r="D13" i="2"/>
  <c r="D21" i="2" s="1"/>
  <c r="D25" i="2" s="1"/>
  <c r="D27" i="2" s="1"/>
  <c r="D46" i="2" s="1"/>
  <c r="J92" i="1"/>
  <c r="J95" i="1" s="1"/>
  <c r="H92" i="1"/>
  <c r="H95" i="1" s="1"/>
  <c r="F92" i="1"/>
  <c r="F95" i="1" s="1"/>
  <c r="D92" i="1"/>
  <c r="D95" i="1" s="1"/>
  <c r="J65" i="1"/>
  <c r="H65" i="1"/>
  <c r="F65" i="1"/>
  <c r="D65" i="1"/>
  <c r="J54" i="1"/>
  <c r="H54" i="1"/>
  <c r="F54" i="1"/>
  <c r="F66" i="1" s="1"/>
  <c r="D54" i="1"/>
  <c r="D66" i="1" s="1"/>
  <c r="J31" i="1"/>
  <c r="J32" i="1" s="1"/>
  <c r="H31" i="1"/>
  <c r="H32" i="1" s="1"/>
  <c r="F31" i="1"/>
  <c r="D31" i="1"/>
  <c r="D32" i="1" s="1"/>
  <c r="J18" i="1"/>
  <c r="H18" i="1"/>
  <c r="F18" i="1"/>
  <c r="D18" i="1"/>
  <c r="J77" i="5"/>
  <c r="H77" i="5"/>
  <c r="F77" i="5"/>
  <c r="D77" i="5"/>
  <c r="J67" i="5"/>
  <c r="H67" i="5"/>
  <c r="F67" i="5"/>
  <c r="D67" i="5"/>
  <c r="J30" i="2" l="1"/>
  <c r="J46" i="2"/>
  <c r="J65" i="2" s="1"/>
  <c r="J68" i="2" s="1"/>
  <c r="H9" i="5"/>
  <c r="H27" i="5" s="1"/>
  <c r="H42" i="5" s="1"/>
  <c r="H47" i="5" s="1"/>
  <c r="H80" i="5" s="1"/>
  <c r="H82" i="5" s="1"/>
  <c r="H99" i="2"/>
  <c r="F9" i="5"/>
  <c r="F27" i="5" s="1"/>
  <c r="F42" i="5" s="1"/>
  <c r="F47" i="5" s="1"/>
  <c r="F80" i="5" s="1"/>
  <c r="F82" i="5" s="1"/>
  <c r="F99" i="2"/>
  <c r="F118" i="2" s="1"/>
  <c r="J9" i="5"/>
  <c r="J27" i="5" s="1"/>
  <c r="J42" i="5" s="1"/>
  <c r="J47" i="5" s="1"/>
  <c r="J80" i="5" s="1"/>
  <c r="J82" i="5" s="1"/>
  <c r="J99" i="2"/>
  <c r="J118" i="2" s="1"/>
  <c r="J137" i="2" s="1"/>
  <c r="J140" i="2" s="1"/>
  <c r="H46" i="2"/>
  <c r="H65" i="2" s="1"/>
  <c r="H68" i="2" s="1"/>
  <c r="H30" i="2"/>
  <c r="D9" i="5"/>
  <c r="D27" i="5" s="1"/>
  <c r="D42" i="5" s="1"/>
  <c r="D47" i="5" s="1"/>
  <c r="D80" i="5" s="1"/>
  <c r="D82" i="5" s="1"/>
  <c r="D99" i="2"/>
  <c r="D118" i="2" s="1"/>
  <c r="D137" i="2"/>
  <c r="F135" i="2"/>
  <c r="F137" i="2" s="1"/>
  <c r="H66" i="1"/>
  <c r="F32" i="1"/>
  <c r="J66" i="1"/>
  <c r="J96" i="1" s="1"/>
  <c r="J97" i="1" s="1"/>
  <c r="H96" i="1"/>
  <c r="H97" i="1" s="1"/>
  <c r="F96" i="1"/>
  <c r="F97" i="1" s="1"/>
  <c r="D96" i="1"/>
  <c r="D97" i="1" s="1"/>
  <c r="H118" i="2" l="1"/>
  <c r="H137" i="2" s="1"/>
  <c r="H140" i="2" s="1"/>
  <c r="H102" i="2"/>
</calcChain>
</file>

<file path=xl/sharedStrings.xml><?xml version="1.0" encoding="utf-8"?>
<sst xmlns="http://schemas.openxmlformats.org/spreadsheetml/2006/main" count="476" uniqueCount="272">
  <si>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</si>
  <si>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</si>
  <si>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</si>
  <si>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</si>
  <si>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</si>
  <si>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</si>
  <si>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</si>
  <si>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</si>
  <si>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</si>
  <si>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</si>
  <si>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</si>
  <si>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</si>
  <si>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</si>
  <si>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</si>
  <si>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</si>
  <si>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</si>
  <si>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</si>
  <si>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</si>
  <si>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</si>
  <si>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</si>
  <si>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</si>
  <si>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</si>
  <si>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</si>
  <si>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</si>
  <si>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</si>
  <si>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</si>
  <si>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</si>
  <si>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</si>
  <si>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</si>
  <si>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</si>
  <si>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</si>
  <si>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</si>
  <si>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</si>
  <si>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The accompanying notes to interim consolidated financial statements are an integral part of the financial statements.</t>
  </si>
  <si>
    <t>Statement of financial position (continued)</t>
  </si>
  <si>
    <t>Liabilities and shareholders' equity</t>
  </si>
  <si>
    <t>Current liabilities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</si>
  <si>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</si>
  <si>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</si>
  <si>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</si>
  <si>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</si>
  <si>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</si>
  <si>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</si>
  <si>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</si>
  <si>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</si>
  <si>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</si>
  <si>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</si>
  <si>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 from related company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</si>
  <si>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</si>
  <si>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</si>
  <si>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</si>
  <si>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</si>
  <si>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</si>
  <si>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</si>
  <si>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</si>
  <si>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</si>
  <si>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</si>
  <si>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</si>
  <si>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</si>
  <si>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</si>
  <si>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</si>
  <si>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</si>
  <si>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</si>
  <si>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</si>
  <si>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</si>
  <si>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</si>
  <si>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</si>
  <si>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</si>
  <si>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</si>
  <si>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</si>
  <si>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</si>
  <si>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</si>
  <si>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</si>
  <si>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</si>
  <si>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</si>
  <si>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</si>
  <si>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</si>
  <si>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2022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</si>
  <si>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</si>
  <si>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</si>
  <si>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</si>
  <si>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</si>
  <si>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</si>
  <si>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</si>
  <si>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</si>
  <si>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</si>
  <si>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</si>
  <si>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</si>
  <si>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</si>
  <si>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</si>
  <si>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</si>
  <si>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</si>
  <si>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</si>
  <si>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</si>
  <si>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</si>
  <si>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</si>
  <si>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</si>
  <si>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</si>
  <si>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</si>
  <si>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</si>
  <si>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</si>
  <si>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</si>
  <si>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</si>
  <si>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</si>
  <si>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</si>
  <si>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</si>
  <si>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</si>
  <si>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</si>
  <si>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Share of other comprehensive income from associates</t>
  </si>
  <si>
    <t>Other comprehensive income to be reclassified</t>
  </si>
  <si>
    <t xml:space="preserve">   to profit or loss in subsequent periods, net of income tax</t>
  </si>
  <si>
    <t xml:space="preserve">Other comprehensive income (loss) not to be reclassified 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</si>
  <si>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</si>
  <si>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</si>
  <si>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</si>
  <si>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</si>
  <si>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</si>
  <si>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</si>
  <si>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</si>
  <si>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</si>
  <si>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</si>
  <si>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</si>
  <si>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</si>
  <si>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</si>
  <si>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</si>
  <si>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</si>
  <si>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</si>
  <si>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</si>
  <si>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</si>
  <si>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</si>
  <si>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</si>
  <si>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</si>
  <si>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</si>
  <si>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</si>
  <si>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</si>
  <si>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</si>
  <si>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</si>
  <si>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</si>
  <si>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</si>
  <si>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</si>
  <si>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</si>
  <si>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</si>
  <si>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</si>
  <si>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</si>
  <si>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</si>
  <si>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</si>
  <si>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</si>
  <si>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</si>
  <si>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</si>
  <si>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</si>
  <si>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</si>
  <si>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</si>
  <si>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</si>
  <si>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</si>
  <si>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</si>
  <si>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Reversal of revaluation surplus on disposal of assets</t>
  </si>
  <si>
    <t>Balance as at 1 January 2022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</si>
  <si>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</si>
  <si>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</si>
  <si>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</si>
  <si>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</si>
  <si>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</si>
  <si>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</si>
  <si>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</si>
  <si>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</si>
  <si>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</si>
  <si>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</si>
  <si>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</si>
  <si>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</si>
  <si>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</si>
  <si>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Dividend income from investment in associate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</si>
  <si>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</si>
  <si>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</si>
  <si>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</si>
  <si>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</si>
  <si>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</si>
  <si>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</si>
  <si>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</si>
  <si>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</si>
  <si>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</si>
  <si>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</si>
  <si>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</si>
  <si>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</si>
  <si>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</si>
  <si>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</si>
  <si>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</si>
  <si>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</si>
  <si>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</si>
  <si>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</si>
  <si>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</si>
  <si>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</si>
  <si>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</si>
  <si>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</si>
  <si>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received from income tax refund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</si>
  <si>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</si>
  <si>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</si>
  <si>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</si>
  <si>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</si>
  <si>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</si>
  <si>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</si>
  <si>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</si>
  <si>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Dividend received from investment in associate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</si>
  <si>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</si>
  <si>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</si>
  <si>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</si>
  <si>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 xml:space="preserve">Decrease in bank overdrafts and short-term loans </t>
  </si>
  <si>
    <t xml:space="preserve">   from financial institutions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</si>
  <si>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</si>
  <si>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</si>
  <si>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</si>
  <si>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</si>
  <si>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</si>
  <si>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</si>
  <si>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</si>
  <si>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</si>
  <si>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</si>
  <si>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</si>
  <si>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</si>
  <si>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</si>
  <si>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</si>
  <si>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</si>
  <si>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</si>
  <si>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</si>
  <si>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</si>
  <si>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Transfer from property, plant and equipment</t>
  </si>
  <si>
    <t xml:space="preserve">      to property development cost</t>
  </si>
  <si>
    <t xml:space="preserve">   Allowance for expected credit losses (reversal)</t>
  </si>
  <si>
    <t xml:space="preserve">   Reduction of inventory to net realisable value</t>
  </si>
  <si>
    <t>Balance as at 30 September 2022</t>
  </si>
  <si>
    <t xml:space="preserve">   Dividend income from investment in subsidiary</t>
  </si>
  <si>
    <t>Dividend received from investment in subsidiary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</si>
  <si>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</si>
  <si>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</si>
  <si>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</si>
  <si>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</si>
  <si>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</si>
  <si>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</si>
  <si>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 xml:space="preserve">   Gain on sales of property, plant and equipment</t>
  </si>
  <si>
    <t xml:space="preserve">   investment in subsidiary</t>
  </si>
  <si>
    <t>Share of other comprehensive income (loss) from associates</t>
  </si>
  <si>
    <t xml:space="preserve">Other comprehensive income not to be reclassified </t>
  </si>
  <si>
    <t>Other comprehensive income for the period</t>
  </si>
  <si>
    <t>Increase in other current financial assets</t>
  </si>
  <si>
    <t>Gain on</t>
  </si>
  <si>
    <t>30 September 2023</t>
  </si>
  <si>
    <t>31 December 2022</t>
  </si>
  <si>
    <t>2023</t>
  </si>
  <si>
    <t>Balance as at 1 January 2023</t>
  </si>
  <si>
    <t>Balance as at 30 September 2023</t>
  </si>
  <si>
    <t>As at 30 September 2023</t>
  </si>
  <si>
    <t>For the nine-month period ended 30 September 2023</t>
  </si>
  <si>
    <t>For the three-month period ended 30 September 2023</t>
  </si>
  <si>
    <t>Profit (loss) before income tax expenses</t>
  </si>
  <si>
    <t>Profit (loss) for the period</t>
  </si>
  <si>
    <t>Profit (loss) attributable to equity holders of the Company</t>
  </si>
  <si>
    <t>Long-term provision - provision for legal case</t>
  </si>
  <si>
    <t xml:space="preserve">   Provision for legal case</t>
  </si>
  <si>
    <t xml:space="preserve">   Transfer from property, plant and equipment to </t>
  </si>
  <si>
    <t xml:space="preserve">      investment properties</t>
  </si>
  <si>
    <t xml:space="preserve">   Transfer from property development cost to </t>
  </si>
  <si>
    <t>Share of profit (loss) from investments in associates</t>
  </si>
  <si>
    <t>Net cash flows used in investing activities</t>
  </si>
  <si>
    <t>Cash paid for acquisition of investment properties</t>
  </si>
  <si>
    <t xml:space="preserve">   Share of other comprehensive income (loss) from associates</t>
  </si>
  <si>
    <t>Decrease in long-term restricted deposits at financial institutions</t>
  </si>
  <si>
    <t>Short-term loans from financial institutions</t>
  </si>
  <si>
    <t>Profit for the period</t>
  </si>
  <si>
    <t>Adjustments to reconcile profit (loss) before income tax expenses</t>
  </si>
  <si>
    <t xml:space="preserve">Gain on changes in investments in equity designated at fair value   </t>
  </si>
  <si>
    <t xml:space="preserve">   through other comprehensive income, net of income tax</t>
  </si>
  <si>
    <t xml:space="preserve">Gain on changes in investments in equity designated at fair value  </t>
  </si>
  <si>
    <t xml:space="preserve">   Bad debt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</si>
</sst>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* #,##0.0_);_(* \(#,##0.0\);_(* &quot;-&quot;_);_(@_)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color theme="9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sz val="13.5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43" fontId="3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41" fontId="6" fillId="0" borderId="0" xfId="0" applyNumberFormat="1" applyFont="1" applyAlignment="1">
      <alignment horizontal="right" vertical="center"/>
    </xf>
    <xf numFmtId="0" fontId="7" fillId="0" borderId="0" xfId="3" applyFont="1" applyAlignment="1">
      <alignment vertical="center"/>
    </xf>
    <xf numFmtId="41" fontId="6" fillId="0" borderId="0" xfId="3" applyNumberFormat="1" applyFont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0" fontId="6" fillId="0" borderId="0" xfId="3" applyFont="1" applyAlignment="1">
      <alignment horizontal="center" vertical="center"/>
    </xf>
    <xf numFmtId="0" fontId="7" fillId="0" borderId="1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6" fillId="0" borderId="6" xfId="3" applyFont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0" xfId="3" applyFont="1" applyAlignment="1">
      <alignment horizontal="centerContinuous" vertical="center"/>
    </xf>
    <xf numFmtId="0" fontId="8" fillId="0" borderId="0" xfId="3" applyFont="1" applyAlignment="1">
      <alignment horizontal="center" vertical="center"/>
    </xf>
    <xf numFmtId="41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0" xfId="0" applyNumberFormat="1" applyFont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41" fontId="6" fillId="0" borderId="6" xfId="0" applyNumberFormat="1" applyFont="1" applyBorder="1" applyAlignment="1">
      <alignment horizontal="right" vertical="center"/>
    </xf>
    <xf numFmtId="41" fontId="6" fillId="0" borderId="0" xfId="3" applyNumberFormat="1" applyFont="1" applyAlignment="1">
      <alignment vertical="center"/>
    </xf>
    <xf numFmtId="43" fontId="6" fillId="0" borderId="0" xfId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3" fontId="6" fillId="0" borderId="0" xfId="1" applyFont="1" applyFill="1" applyBorder="1" applyAlignment="1">
      <alignment horizontal="right" vertical="center"/>
    </xf>
    <xf numFmtId="0" fontId="2" fillId="0" borderId="0" xfId="3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5" xfId="0" applyNumberFormat="1" applyFont="1" applyBorder="1" applyAlignment="1">
      <alignment horizontal="right" vertical="center"/>
    </xf>
    <xf numFmtId="41" fontId="4" fillId="0" borderId="7" xfId="0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165" fontId="7" fillId="0" borderId="0" xfId="3" applyNumberFormat="1" applyFont="1" applyAlignment="1">
      <alignment horizontal="center" vertical="center"/>
    </xf>
    <xf numFmtId="165" fontId="7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vertical="center"/>
    </xf>
    <xf numFmtId="41" fontId="9" fillId="0" borderId="0" xfId="3" applyNumberFormat="1" applyFont="1" applyAlignment="1">
      <alignment horizontal="center" vertical="center"/>
    </xf>
    <xf numFmtId="41" fontId="9" fillId="0" borderId="0" xfId="3" applyNumberFormat="1" applyFont="1" applyAlignment="1">
      <alignment vertical="center"/>
    </xf>
    <xf numFmtId="166" fontId="6" fillId="0" borderId="0" xfId="3" applyNumberFormat="1" applyFont="1" applyAlignment="1">
      <alignment vertical="center"/>
    </xf>
    <xf numFmtId="41" fontId="10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41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37" fontId="12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7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37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164" fontId="11" fillId="0" borderId="0" xfId="1" applyNumberFormat="1" applyFont="1" applyFill="1" applyAlignment="1">
      <alignment vertical="center"/>
    </xf>
    <xf numFmtId="41" fontId="11" fillId="0" borderId="0" xfId="0" applyNumberFormat="1" applyFont="1" applyAlignment="1">
      <alignment vertical="center"/>
    </xf>
    <xf numFmtId="41" fontId="11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41" fontId="11" fillId="0" borderId="0" xfId="0" quotePrefix="1" applyNumberFormat="1" applyFont="1" applyAlignment="1">
      <alignment horizontal="right" vertical="center"/>
    </xf>
    <xf numFmtId="41" fontId="11" fillId="0" borderId="1" xfId="0" applyNumberFormat="1" applyFont="1" applyBorder="1" applyAlignment="1">
      <alignment vertical="center"/>
    </xf>
    <xf numFmtId="41" fontId="11" fillId="0" borderId="0" xfId="1" applyNumberFormat="1" applyFont="1" applyFill="1" applyAlignment="1">
      <alignment vertical="center"/>
    </xf>
    <xf numFmtId="41" fontId="1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1" fillId="0" borderId="2" xfId="0" applyNumberFormat="1" applyFont="1" applyBorder="1" applyAlignment="1">
      <alignment vertical="center"/>
    </xf>
    <xf numFmtId="41" fontId="11" fillId="0" borderId="1" xfId="0" quotePrefix="1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41" fontId="11" fillId="0" borderId="3" xfId="0" applyNumberFormat="1" applyFont="1" applyBorder="1" applyAlignment="1">
      <alignment vertical="center"/>
    </xf>
    <xf numFmtId="0" fontId="11" fillId="0" borderId="0" xfId="5" applyFont="1" applyAlignment="1">
      <alignment vertical="center"/>
    </xf>
    <xf numFmtId="37" fontId="11" fillId="0" borderId="0" xfId="5" applyNumberFormat="1" applyFont="1" applyAlignment="1">
      <alignment vertical="center"/>
    </xf>
    <xf numFmtId="41" fontId="0" fillId="0" borderId="0" xfId="0" applyNumberFormat="1" applyAlignment="1">
      <alignment vertical="center"/>
    </xf>
    <xf numFmtId="41" fontId="0" fillId="0" borderId="0" xfId="0" applyNumberFormat="1" applyAlignment="1">
      <alignment horizontal="center" vertical="center"/>
    </xf>
    <xf numFmtId="0" fontId="14" fillId="0" borderId="0" xfId="0" applyFont="1" applyAlignment="1">
      <alignment vertical="center"/>
    </xf>
    <xf numFmtId="41" fontId="12" fillId="0" borderId="0" xfId="1" applyNumberFormat="1" applyFont="1" applyFill="1" applyAlignment="1">
      <alignment vertical="center"/>
    </xf>
    <xf numFmtId="164" fontId="12" fillId="0" borderId="0" xfId="1" applyNumberFormat="1" applyFont="1" applyFill="1" applyAlignment="1">
      <alignment vertical="center"/>
    </xf>
    <xf numFmtId="164" fontId="11" fillId="0" borderId="0" xfId="1" applyNumberFormat="1" applyFont="1" applyFill="1" applyAlignment="1">
      <alignment horizontal="right" vertical="center"/>
    </xf>
    <xf numFmtId="49" fontId="15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41" fontId="11" fillId="0" borderId="2" xfId="1" quotePrefix="1" applyNumberFormat="1" applyFont="1" applyFill="1" applyBorder="1" applyAlignment="1">
      <alignment horizontal="center" vertical="center"/>
    </xf>
    <xf numFmtId="164" fontId="11" fillId="0" borderId="2" xfId="1" quotePrefix="1" applyNumberFormat="1" applyFont="1" applyFill="1" applyBorder="1" applyAlignment="1">
      <alignment horizontal="center" vertical="center"/>
    </xf>
    <xf numFmtId="41" fontId="11" fillId="0" borderId="0" xfId="1" quotePrefix="1" applyNumberFormat="1" applyFont="1" applyFill="1" applyAlignment="1">
      <alignment horizontal="center" vertical="center"/>
    </xf>
    <xf numFmtId="164" fontId="11" fillId="0" borderId="0" xfId="1" quotePrefix="1" applyNumberFormat="1" applyFont="1" applyFill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41" fontId="11" fillId="0" borderId="0" xfId="1" applyNumberFormat="1" applyFont="1" applyFill="1" applyAlignment="1">
      <alignment horizontal="center" vertical="center"/>
    </xf>
    <xf numFmtId="164" fontId="11" fillId="0" borderId="0" xfId="1" applyNumberFormat="1" applyFont="1" applyFill="1" applyAlignment="1">
      <alignment horizontal="center"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0" xfId="2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0" xfId="2" applyNumberFormat="1" applyFont="1" applyFill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0" xfId="6" applyNumberFormat="1" applyFont="1" applyFill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6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41" fontId="11" fillId="0" borderId="0" xfId="6" quotePrefix="1" applyNumberFormat="1" applyFont="1" applyFill="1" applyAlignment="1">
      <alignment horizontal="right" vertical="center"/>
    </xf>
    <xf numFmtId="41" fontId="11" fillId="0" borderId="1" xfId="6" applyNumberFormat="1" applyFont="1" applyFill="1" applyBorder="1" applyAlignment="1">
      <alignment vertical="center"/>
    </xf>
    <xf numFmtId="41" fontId="11" fillId="0" borderId="3" xfId="6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vertical="center"/>
    </xf>
    <xf numFmtId="41" fontId="11" fillId="0" borderId="0" xfId="6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4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1" applyNumberFormat="1" applyFont="1" applyFill="1" applyAlignment="1">
      <alignment vertical="center"/>
    </xf>
    <xf numFmtId="41" fontId="16" fillId="0" borderId="0" xfId="1" applyNumberFormat="1" applyFont="1" applyFill="1" applyAlignment="1">
      <alignment vertical="center"/>
    </xf>
    <xf numFmtId="41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horizontal="center" vertical="center"/>
    </xf>
    <xf numFmtId="41" fontId="11" fillId="0" borderId="1" xfId="0" quotePrefix="1" applyNumberFormat="1" applyFont="1" applyBorder="1" applyAlignment="1">
      <alignment horizontal="center" vertical="center"/>
    </xf>
    <xf numFmtId="37" fontId="11" fillId="0" borderId="1" xfId="0" quotePrefix="1" applyNumberFormat="1" applyFont="1" applyBorder="1" applyAlignment="1">
      <alignment horizontal="center" vertical="center"/>
    </xf>
    <xf numFmtId="41" fontId="11" fillId="0" borderId="5" xfId="0" applyNumberFormat="1" applyFont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39" fontId="11" fillId="0" borderId="0" xfId="0" applyNumberFormat="1" applyFont="1" applyAlignment="1">
      <alignment vertical="center"/>
    </xf>
    <xf numFmtId="0" fontId="11" fillId="0" borderId="1" xfId="0" quotePrefix="1" applyFont="1" applyBorder="1" applyAlignment="1">
      <alignment horizontal="center" vertical="center"/>
    </xf>
    <xf numFmtId="43" fontId="11" fillId="0" borderId="0" xfId="0" applyNumberFormat="1" applyFont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37" fontId="11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41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</cellXfs>
  <cellStyles count="7">
    <cellStyle name="Comma" xfId="1" builtinId="3"/>
    <cellStyle name="Comma 2" xfId="6" xr:uid="{00000000-0005-0000-0000-000001000000}"/>
    <cellStyle name="Normal" xfId="0" builtinId="0"/>
    <cellStyle name="Normal 102" xfId="5" xr:uid="{00000000-0005-0000-0000-000003000000}"/>
    <cellStyle name="Normal 2" xfId="3" xr:uid="{00000000-0005-0000-0000-000004000000}"/>
    <cellStyle name="Normal 3" xfId="4" xr:uid="{00000000-0005-0000-0000-000005000000}"/>
    <cellStyle name="Percent 2" xfId="2" xr:uid="{00000000-0005-0000-0000-000007000000}"/>
  </cellStyles>
  <dxfs count="0"/>
  <tableStyles count="0" defaultTableStyle="TableStyleMedium2" defaultPivotStyle="PivotStyleLight16"/>
  <colors>
    <mruColors>
      <color rgb="FFCCFF99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  <sheetName val="inven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  <sheetName val="Valuation 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4"/>
  <sheetViews>
    <sheetView showGridLines="0" topLeftCell="A66" zoomScaleNormal="100" zoomScaleSheetLayoutView="100" workbookViewId="0">
      <selection activeCell="B75" sqref="B75"/>
    </sheetView>
  </sheetViews>
  <sheetFormatPr defaultColWidth="9.44140625" defaultRowHeight="21" customHeight="1" x14ac:dyDescent="0.25"/>
  <cols>
    <col min="1" max="1" width="38.44140625" style="54" customWidth="1"/>
    <col min="2" max="2" width="6.44140625" style="54" customWidth="1"/>
    <col min="3" max="3" width="1.44140625" style="54" customWidth="1"/>
    <col min="4" max="4" width="15.5546875" style="72" customWidth="1"/>
    <col min="5" max="5" width="1.44140625" style="54" customWidth="1"/>
    <col min="6" max="6" width="15.5546875" style="66" customWidth="1"/>
    <col min="7" max="7" width="1.44140625" style="54" customWidth="1"/>
    <col min="8" max="8" width="15.5546875" style="72" customWidth="1"/>
    <col min="9" max="9" width="1.44140625" style="54" customWidth="1"/>
    <col min="10" max="10" width="15.5546875" style="66" customWidth="1"/>
    <col min="11" max="11" width="0.44140625" style="54" customWidth="1"/>
    <col min="12" max="12" width="10.5546875" style="54" hidden="1" customWidth="1"/>
    <col min="13" max="16384" width="9.44140625" style="54"/>
  </cols>
  <sheetData>
    <row r="1" spans="1:12" s="57" customFormat="1" ht="21" customHeight="1" x14ac:dyDescent="0.25">
      <c r="A1" s="57" t="s">
        <v>0</v>
      </c>
      <c r="D1" s="86"/>
      <c r="F1" s="87"/>
      <c r="H1" s="86"/>
      <c r="J1" s="87"/>
    </row>
    <row r="2" spans="1:12" s="57" customFormat="1" ht="21" customHeight="1" x14ac:dyDescent="0.25">
      <c r="A2" s="57" t="s">
        <v>1</v>
      </c>
      <c r="D2" s="86"/>
      <c r="F2" s="87"/>
      <c r="H2" s="86"/>
      <c r="J2" s="87"/>
    </row>
    <row r="3" spans="1:12" s="57" customFormat="1" ht="21" customHeight="1" x14ac:dyDescent="0.25">
      <c r="A3" s="57" t="s">
        <v>249</v>
      </c>
      <c r="D3" s="86"/>
      <c r="F3" s="87"/>
      <c r="H3" s="86"/>
      <c r="J3" s="87"/>
      <c r="K3" s="58"/>
    </row>
    <row r="4" spans="1:12" ht="21" customHeight="1" x14ac:dyDescent="0.25">
      <c r="J4" s="88" t="s">
        <v>2</v>
      </c>
      <c r="K4" s="60"/>
    </row>
    <row r="5" spans="1:12" s="61" customFormat="1" ht="21" customHeight="1" x14ac:dyDescent="0.25">
      <c r="A5" s="89"/>
      <c r="D5" s="132" t="s">
        <v>3</v>
      </c>
      <c r="E5" s="132"/>
      <c r="F5" s="132"/>
      <c r="G5" s="59"/>
      <c r="H5" s="132" t="s">
        <v>4</v>
      </c>
      <c r="I5" s="132"/>
      <c r="J5" s="132"/>
      <c r="K5" s="75"/>
    </row>
    <row r="6" spans="1:12" s="59" customFormat="1" ht="21" customHeight="1" x14ac:dyDescent="0.25">
      <c r="B6" s="90" t="s">
        <v>5</v>
      </c>
      <c r="D6" s="91" t="s">
        <v>244</v>
      </c>
      <c r="F6" s="92" t="s">
        <v>245</v>
      </c>
      <c r="H6" s="91" t="s">
        <v>244</v>
      </c>
      <c r="J6" s="92" t="s">
        <v>245</v>
      </c>
      <c r="K6" s="75"/>
    </row>
    <row r="7" spans="1:12" s="59" customFormat="1" ht="21" customHeight="1" x14ac:dyDescent="0.25">
      <c r="B7" s="64"/>
      <c r="D7" s="93" t="s">
        <v>6</v>
      </c>
      <c r="F7" s="94" t="s">
        <v>7</v>
      </c>
      <c r="H7" s="93" t="s">
        <v>6</v>
      </c>
      <c r="J7" s="94" t="s">
        <v>7</v>
      </c>
      <c r="K7" s="95"/>
    </row>
    <row r="8" spans="1:12" s="59" customFormat="1" ht="21" customHeight="1" x14ac:dyDescent="0.25">
      <c r="B8" s="64"/>
      <c r="D8" s="93" t="s">
        <v>8</v>
      </c>
      <c r="F8" s="94"/>
      <c r="H8" s="93" t="s">
        <v>8</v>
      </c>
      <c r="J8" s="94"/>
      <c r="K8" s="95"/>
    </row>
    <row r="9" spans="1:12" s="59" customFormat="1" ht="21" customHeight="1" x14ac:dyDescent="0.25">
      <c r="A9" s="57" t="s">
        <v>9</v>
      </c>
      <c r="D9" s="96"/>
      <c r="F9" s="97"/>
      <c r="H9" s="96"/>
      <c r="J9" s="97"/>
    </row>
    <row r="10" spans="1:12" ht="21" customHeight="1" x14ac:dyDescent="0.25">
      <c r="A10" s="57" t="s">
        <v>10</v>
      </c>
    </row>
    <row r="11" spans="1:12" ht="21" customHeight="1" x14ac:dyDescent="0.25">
      <c r="A11" s="54" t="s">
        <v>11</v>
      </c>
      <c r="B11" s="79"/>
      <c r="D11" s="72">
        <v>981458</v>
      </c>
      <c r="E11" s="67"/>
      <c r="F11" s="72">
        <v>1178455</v>
      </c>
      <c r="G11" s="83"/>
      <c r="H11" s="72">
        <v>32268</v>
      </c>
      <c r="I11" s="83"/>
      <c r="J11" s="72">
        <v>45351</v>
      </c>
      <c r="K11" s="67"/>
      <c r="L11" s="67"/>
    </row>
    <row r="12" spans="1:12" ht="21" customHeight="1" x14ac:dyDescent="0.25">
      <c r="A12" s="54" t="s">
        <v>12</v>
      </c>
      <c r="B12" s="79">
        <v>2</v>
      </c>
      <c r="D12" s="72">
        <v>739334</v>
      </c>
      <c r="E12" s="67"/>
      <c r="F12" s="72">
        <v>901674</v>
      </c>
      <c r="G12" s="83"/>
      <c r="H12" s="72">
        <v>113470</v>
      </c>
      <c r="I12" s="83"/>
      <c r="J12" s="72">
        <v>281071</v>
      </c>
      <c r="K12" s="67"/>
      <c r="L12" s="67"/>
    </row>
    <row r="13" spans="1:12" ht="21" customHeight="1" x14ac:dyDescent="0.25">
      <c r="A13" s="54" t="s">
        <v>13</v>
      </c>
      <c r="B13" s="79"/>
      <c r="D13" s="72">
        <v>111771</v>
      </c>
      <c r="E13" s="67"/>
      <c r="F13" s="72">
        <v>69884</v>
      </c>
      <c r="G13" s="83"/>
      <c r="H13" s="72">
        <v>0</v>
      </c>
      <c r="I13" s="83"/>
      <c r="J13" s="72">
        <v>0</v>
      </c>
      <c r="K13" s="67"/>
      <c r="L13" s="67"/>
    </row>
    <row r="14" spans="1:12" ht="21" customHeight="1" x14ac:dyDescent="0.25">
      <c r="A14" s="54" t="s">
        <v>14</v>
      </c>
      <c r="B14" s="79">
        <v>4</v>
      </c>
      <c r="D14" s="72">
        <v>3756692</v>
      </c>
      <c r="E14" s="67"/>
      <c r="F14" s="72">
        <v>3657997</v>
      </c>
      <c r="G14" s="83"/>
      <c r="H14" s="72">
        <v>111429</v>
      </c>
      <c r="I14" s="83"/>
      <c r="J14" s="72">
        <v>111429</v>
      </c>
      <c r="K14" s="76"/>
      <c r="L14" s="67"/>
    </row>
    <row r="15" spans="1:12" ht="21" customHeight="1" x14ac:dyDescent="0.25">
      <c r="A15" s="54" t="s">
        <v>15</v>
      </c>
      <c r="B15" s="79"/>
      <c r="D15" s="72">
        <v>319826</v>
      </c>
      <c r="E15" s="67"/>
      <c r="F15" s="72">
        <v>185667</v>
      </c>
      <c r="G15" s="83"/>
      <c r="H15" s="72">
        <v>0</v>
      </c>
      <c r="I15" s="83"/>
      <c r="J15" s="72">
        <v>0</v>
      </c>
      <c r="K15" s="76"/>
      <c r="L15" s="67"/>
    </row>
    <row r="16" spans="1:12" ht="21" customHeight="1" x14ac:dyDescent="0.25">
      <c r="A16" s="54" t="s">
        <v>16</v>
      </c>
      <c r="B16" s="79"/>
      <c r="D16" s="72">
        <v>16706</v>
      </c>
      <c r="E16" s="67"/>
      <c r="F16" s="72">
        <v>16685</v>
      </c>
      <c r="G16" s="83"/>
      <c r="H16" s="72">
        <v>2374</v>
      </c>
      <c r="I16" s="83"/>
      <c r="J16" s="72">
        <v>2374</v>
      </c>
      <c r="K16" s="76"/>
      <c r="L16" s="67"/>
    </row>
    <row r="17" spans="1:12" ht="21" customHeight="1" x14ac:dyDescent="0.25">
      <c r="A17" s="54" t="s">
        <v>17</v>
      </c>
      <c r="B17" s="79"/>
      <c r="D17" s="72">
        <v>372310</v>
      </c>
      <c r="E17" s="67"/>
      <c r="F17" s="72">
        <v>158962</v>
      </c>
      <c r="G17" s="83"/>
      <c r="H17" s="72">
        <v>25378</v>
      </c>
      <c r="I17" s="83"/>
      <c r="J17" s="72">
        <v>10511</v>
      </c>
      <c r="K17" s="67"/>
      <c r="L17" s="67"/>
    </row>
    <row r="18" spans="1:12" ht="21" customHeight="1" x14ac:dyDescent="0.25">
      <c r="A18" s="57" t="s">
        <v>18</v>
      </c>
      <c r="B18" s="79"/>
      <c r="D18" s="98">
        <f>SUM(D11:D17)</f>
        <v>6298097</v>
      </c>
      <c r="E18" s="67"/>
      <c r="F18" s="98">
        <f>SUM(F11:F17)</f>
        <v>6169324</v>
      </c>
      <c r="G18" s="83"/>
      <c r="H18" s="98">
        <f>SUM(H11:H17)</f>
        <v>284919</v>
      </c>
      <c r="I18" s="83"/>
      <c r="J18" s="98">
        <f>SUM(J11:J17)</f>
        <v>450736</v>
      </c>
      <c r="K18" s="67"/>
      <c r="L18" s="67"/>
    </row>
    <row r="19" spans="1:12" ht="21" customHeight="1" x14ac:dyDescent="0.25">
      <c r="A19" s="57" t="s">
        <v>19</v>
      </c>
      <c r="B19" s="79"/>
      <c r="E19" s="67"/>
      <c r="F19" s="72"/>
      <c r="G19" s="83"/>
      <c r="I19" s="83"/>
      <c r="J19" s="72"/>
      <c r="L19" s="67"/>
    </row>
    <row r="20" spans="1:12" ht="21" customHeight="1" x14ac:dyDescent="0.25">
      <c r="A20" s="54" t="s">
        <v>20</v>
      </c>
      <c r="B20" s="79"/>
      <c r="D20" s="72">
        <v>1000441</v>
      </c>
      <c r="E20" s="67"/>
      <c r="F20" s="72">
        <v>865168</v>
      </c>
      <c r="G20" s="83"/>
      <c r="H20" s="72">
        <v>0</v>
      </c>
      <c r="I20" s="83"/>
      <c r="J20" s="72">
        <v>0</v>
      </c>
      <c r="L20" s="67"/>
    </row>
    <row r="21" spans="1:12" ht="21" customHeight="1" x14ac:dyDescent="0.25">
      <c r="A21" s="54" t="s">
        <v>21</v>
      </c>
      <c r="B21" s="79">
        <v>5</v>
      </c>
      <c r="D21" s="72">
        <v>396276</v>
      </c>
      <c r="E21" s="67"/>
      <c r="F21" s="72">
        <v>420722</v>
      </c>
      <c r="G21" s="83"/>
      <c r="H21" s="72">
        <v>0</v>
      </c>
      <c r="I21" s="83"/>
      <c r="J21" s="72">
        <v>0</v>
      </c>
      <c r="K21" s="59"/>
      <c r="L21" s="67"/>
    </row>
    <row r="22" spans="1:12" ht="21" customHeight="1" x14ac:dyDescent="0.25">
      <c r="A22" s="54" t="s">
        <v>22</v>
      </c>
      <c r="B22" s="79"/>
      <c r="D22" s="72">
        <v>0</v>
      </c>
      <c r="E22" s="67"/>
      <c r="F22" s="72">
        <v>0</v>
      </c>
      <c r="G22" s="83"/>
      <c r="H22" s="72">
        <v>4242655</v>
      </c>
      <c r="I22" s="83"/>
      <c r="J22" s="72">
        <v>4242655</v>
      </c>
      <c r="K22" s="59"/>
      <c r="L22" s="67"/>
    </row>
    <row r="23" spans="1:12" ht="21" customHeight="1" x14ac:dyDescent="0.25">
      <c r="A23" s="54" t="s">
        <v>23</v>
      </c>
      <c r="B23" s="79">
        <v>6</v>
      </c>
      <c r="D23" s="72">
        <v>970064</v>
      </c>
      <c r="E23" s="67"/>
      <c r="F23" s="72">
        <v>991141</v>
      </c>
      <c r="G23" s="83"/>
      <c r="H23" s="72">
        <v>777454</v>
      </c>
      <c r="I23" s="83"/>
      <c r="J23" s="72">
        <v>777454</v>
      </c>
      <c r="K23" s="59"/>
      <c r="L23" s="67"/>
    </row>
    <row r="24" spans="1:12" ht="21" customHeight="1" x14ac:dyDescent="0.25">
      <c r="A24" s="54" t="s">
        <v>24</v>
      </c>
      <c r="B24" s="79">
        <v>3</v>
      </c>
      <c r="D24" s="72">
        <v>0</v>
      </c>
      <c r="E24" s="67"/>
      <c r="F24" s="72">
        <v>0</v>
      </c>
      <c r="G24" s="83"/>
      <c r="H24" s="72">
        <v>1526550</v>
      </c>
      <c r="I24" s="83"/>
      <c r="J24" s="72">
        <v>1467550</v>
      </c>
      <c r="L24" s="67"/>
    </row>
    <row r="25" spans="1:12" ht="21" customHeight="1" x14ac:dyDescent="0.25">
      <c r="A25" s="54" t="s">
        <v>25</v>
      </c>
      <c r="B25" s="79">
        <v>7</v>
      </c>
      <c r="D25" s="72">
        <v>1504835</v>
      </c>
      <c r="E25" s="67"/>
      <c r="F25" s="72">
        <v>1416981</v>
      </c>
      <c r="G25" s="83"/>
      <c r="H25" s="72">
        <v>204352</v>
      </c>
      <c r="I25" s="83"/>
      <c r="J25" s="72">
        <v>194498</v>
      </c>
      <c r="K25" s="70"/>
      <c r="L25" s="67"/>
    </row>
    <row r="26" spans="1:12" ht="21" customHeight="1" x14ac:dyDescent="0.25">
      <c r="A26" s="54" t="s">
        <v>26</v>
      </c>
      <c r="B26" s="79">
        <v>8</v>
      </c>
      <c r="D26" s="72">
        <v>12197201</v>
      </c>
      <c r="E26" s="67"/>
      <c r="F26" s="72">
        <v>12250506</v>
      </c>
      <c r="G26" s="83"/>
      <c r="H26" s="72">
        <v>30946</v>
      </c>
      <c r="I26" s="83"/>
      <c r="J26" s="72">
        <v>33224</v>
      </c>
      <c r="L26" s="67"/>
    </row>
    <row r="27" spans="1:12" ht="21" customHeight="1" x14ac:dyDescent="0.25">
      <c r="A27" s="54" t="s">
        <v>27</v>
      </c>
      <c r="B27" s="79"/>
      <c r="D27" s="72">
        <v>31331</v>
      </c>
      <c r="E27" s="67"/>
      <c r="F27" s="72">
        <v>44680</v>
      </c>
      <c r="G27" s="83"/>
      <c r="H27" s="72">
        <v>3348</v>
      </c>
      <c r="I27" s="83"/>
      <c r="J27" s="72">
        <v>4025</v>
      </c>
      <c r="L27" s="67"/>
    </row>
    <row r="28" spans="1:12" ht="21" customHeight="1" x14ac:dyDescent="0.25">
      <c r="A28" s="54" t="s">
        <v>28</v>
      </c>
      <c r="B28" s="79"/>
      <c r="D28" s="72">
        <v>171782</v>
      </c>
      <c r="E28" s="67"/>
      <c r="F28" s="72">
        <v>69285</v>
      </c>
      <c r="G28" s="83"/>
      <c r="H28" s="72">
        <v>0</v>
      </c>
      <c r="I28" s="83"/>
      <c r="J28" s="72">
        <v>0</v>
      </c>
      <c r="L28" s="67"/>
    </row>
    <row r="29" spans="1:12" ht="21" customHeight="1" x14ac:dyDescent="0.25">
      <c r="A29" s="54" t="s">
        <v>29</v>
      </c>
      <c r="B29" s="79"/>
      <c r="D29" s="72">
        <v>407904</v>
      </c>
      <c r="E29" s="67"/>
      <c r="F29" s="72">
        <v>407904</v>
      </c>
      <c r="G29" s="83"/>
      <c r="H29" s="72">
        <v>0</v>
      </c>
      <c r="I29" s="83"/>
      <c r="J29" s="72">
        <v>0</v>
      </c>
      <c r="K29" s="99"/>
      <c r="L29" s="67"/>
    </row>
    <row r="30" spans="1:12" ht="21" customHeight="1" x14ac:dyDescent="0.25">
      <c r="A30" s="54" t="s">
        <v>30</v>
      </c>
      <c r="B30" s="79"/>
      <c r="D30" s="100">
        <v>61331</v>
      </c>
      <c r="E30" s="67"/>
      <c r="F30" s="100">
        <v>47602</v>
      </c>
      <c r="G30" s="83"/>
      <c r="H30" s="100">
        <v>14815</v>
      </c>
      <c r="I30" s="83"/>
      <c r="J30" s="100">
        <v>10880</v>
      </c>
      <c r="L30" s="67"/>
    </row>
    <row r="31" spans="1:12" ht="21" customHeight="1" x14ac:dyDescent="0.25">
      <c r="A31" s="57" t="s">
        <v>31</v>
      </c>
      <c r="B31" s="79"/>
      <c r="D31" s="100">
        <f>SUM(D20:D30)</f>
        <v>16741165</v>
      </c>
      <c r="E31" s="67"/>
      <c r="F31" s="100">
        <f>SUM(F20:F30)</f>
        <v>16513989</v>
      </c>
      <c r="G31" s="83"/>
      <c r="H31" s="100">
        <f>SUM(H20:H30)</f>
        <v>6800120</v>
      </c>
      <c r="I31" s="83"/>
      <c r="J31" s="100">
        <f>SUM(J20:J30)</f>
        <v>6730286</v>
      </c>
      <c r="K31" s="101"/>
      <c r="L31" s="67"/>
    </row>
    <row r="32" spans="1:12" ht="21" customHeight="1" thickBot="1" x14ac:dyDescent="0.3">
      <c r="A32" s="57" t="s">
        <v>32</v>
      </c>
      <c r="B32" s="59"/>
      <c r="D32" s="102">
        <f>SUM(D18,D31)</f>
        <v>23039262</v>
      </c>
      <c r="E32" s="67"/>
      <c r="F32" s="102">
        <f>SUM(F18,F31)</f>
        <v>22683313</v>
      </c>
      <c r="G32" s="83"/>
      <c r="H32" s="102">
        <f>SUM(H18,H31)</f>
        <v>7085039</v>
      </c>
      <c r="I32" s="83"/>
      <c r="J32" s="102">
        <f>SUM(J18,J31)</f>
        <v>7181022</v>
      </c>
      <c r="L32" s="67"/>
    </row>
    <row r="33" spans="1:12" ht="21" customHeight="1" thickTop="1" x14ac:dyDescent="0.25">
      <c r="F33" s="72"/>
      <c r="J33" s="72"/>
      <c r="L33" s="67"/>
    </row>
    <row r="34" spans="1:12" ht="21" customHeight="1" x14ac:dyDescent="0.25">
      <c r="L34" s="67"/>
    </row>
    <row r="35" spans="1:12" ht="21" customHeight="1" x14ac:dyDescent="0.25">
      <c r="A35" s="54" t="s">
        <v>33</v>
      </c>
      <c r="L35" s="67"/>
    </row>
    <row r="36" spans="1:12" s="57" customFormat="1" ht="21" customHeight="1" x14ac:dyDescent="0.25">
      <c r="A36" s="57" t="s">
        <v>0</v>
      </c>
      <c r="D36" s="86"/>
      <c r="F36" s="87"/>
      <c r="H36" s="86"/>
      <c r="J36" s="87"/>
      <c r="L36" s="67"/>
    </row>
    <row r="37" spans="1:12" s="57" customFormat="1" ht="21" customHeight="1" x14ac:dyDescent="0.25">
      <c r="A37" s="57" t="s">
        <v>34</v>
      </c>
      <c r="D37" s="86"/>
      <c r="F37" s="87"/>
      <c r="H37" s="86"/>
      <c r="J37" s="87"/>
      <c r="L37" s="67"/>
    </row>
    <row r="38" spans="1:12" s="57" customFormat="1" ht="21" customHeight="1" x14ac:dyDescent="0.25">
      <c r="A38" s="57" t="s">
        <v>249</v>
      </c>
      <c r="D38" s="86"/>
      <c r="F38" s="87"/>
      <c r="H38" s="86"/>
      <c r="J38" s="87"/>
      <c r="K38" s="58"/>
      <c r="L38" s="67"/>
    </row>
    <row r="39" spans="1:12" ht="21" customHeight="1" x14ac:dyDescent="0.25">
      <c r="J39" s="88" t="s">
        <v>2</v>
      </c>
      <c r="K39" s="60"/>
      <c r="L39" s="67"/>
    </row>
    <row r="40" spans="1:12" s="61" customFormat="1" ht="21" customHeight="1" x14ac:dyDescent="0.25">
      <c r="A40" s="89"/>
      <c r="D40" s="132" t="s">
        <v>3</v>
      </c>
      <c r="E40" s="132"/>
      <c r="F40" s="132"/>
      <c r="G40" s="59"/>
      <c r="H40" s="132" t="s">
        <v>4</v>
      </c>
      <c r="I40" s="132"/>
      <c r="J40" s="132"/>
      <c r="K40" s="75"/>
      <c r="L40" s="67"/>
    </row>
    <row r="41" spans="1:12" s="59" customFormat="1" ht="21" customHeight="1" x14ac:dyDescent="0.25">
      <c r="B41" s="90" t="s">
        <v>5</v>
      </c>
      <c r="D41" s="91" t="s">
        <v>244</v>
      </c>
      <c r="F41" s="92" t="s">
        <v>245</v>
      </c>
      <c r="H41" s="91" t="s">
        <v>244</v>
      </c>
      <c r="J41" s="92" t="s">
        <v>245</v>
      </c>
      <c r="K41" s="75"/>
      <c r="L41" s="67"/>
    </row>
    <row r="42" spans="1:12" s="59" customFormat="1" ht="21" customHeight="1" x14ac:dyDescent="0.25">
      <c r="B42" s="64"/>
      <c r="D42" s="93" t="s">
        <v>6</v>
      </c>
      <c r="F42" s="94" t="s">
        <v>7</v>
      </c>
      <c r="H42" s="93" t="s">
        <v>6</v>
      </c>
      <c r="J42" s="94" t="s">
        <v>7</v>
      </c>
      <c r="K42" s="95"/>
      <c r="L42" s="67"/>
    </row>
    <row r="43" spans="1:12" s="59" customFormat="1" ht="21" customHeight="1" x14ac:dyDescent="0.25">
      <c r="B43" s="64"/>
      <c r="D43" s="93" t="s">
        <v>8</v>
      </c>
      <c r="F43" s="94"/>
      <c r="H43" s="93" t="s">
        <v>8</v>
      </c>
      <c r="J43" s="94"/>
      <c r="K43" s="95"/>
      <c r="L43" s="67"/>
    </row>
    <row r="44" spans="1:12" ht="21" customHeight="1" x14ac:dyDescent="0.25">
      <c r="A44" s="57" t="s">
        <v>35</v>
      </c>
      <c r="L44" s="67"/>
    </row>
    <row r="45" spans="1:12" ht="21" customHeight="1" x14ac:dyDescent="0.25">
      <c r="A45" s="57" t="s">
        <v>36</v>
      </c>
      <c r="L45" s="67"/>
    </row>
    <row r="46" spans="1:12" ht="21" customHeight="1" x14ac:dyDescent="0.25">
      <c r="A46" s="54" t="s">
        <v>265</v>
      </c>
      <c r="B46" s="79">
        <v>9</v>
      </c>
      <c r="D46" s="72">
        <v>510000</v>
      </c>
      <c r="E46" s="67"/>
      <c r="F46" s="103">
        <v>1080000</v>
      </c>
      <c r="G46" s="83"/>
      <c r="H46" s="103">
        <v>410000</v>
      </c>
      <c r="I46" s="83"/>
      <c r="J46" s="103">
        <v>650000</v>
      </c>
      <c r="K46" s="55"/>
      <c r="L46" s="67"/>
    </row>
    <row r="47" spans="1:12" ht="21" customHeight="1" x14ac:dyDescent="0.25">
      <c r="A47" s="54" t="s">
        <v>37</v>
      </c>
      <c r="B47" s="79"/>
      <c r="D47" s="72">
        <v>1164411</v>
      </c>
      <c r="E47" s="67"/>
      <c r="F47" s="103">
        <v>1321270</v>
      </c>
      <c r="G47" s="83"/>
      <c r="H47" s="103">
        <v>78715</v>
      </c>
      <c r="I47" s="83"/>
      <c r="J47" s="103">
        <v>120750</v>
      </c>
      <c r="K47" s="55"/>
      <c r="L47" s="67"/>
    </row>
    <row r="48" spans="1:12" ht="21" customHeight="1" x14ac:dyDescent="0.25">
      <c r="A48" s="54" t="s">
        <v>38</v>
      </c>
      <c r="B48" s="79"/>
      <c r="E48" s="67"/>
      <c r="F48" s="103"/>
      <c r="G48" s="83"/>
      <c r="H48" s="103"/>
      <c r="I48" s="83"/>
      <c r="J48" s="103"/>
      <c r="K48" s="55"/>
      <c r="L48" s="67"/>
    </row>
    <row r="49" spans="1:12" ht="21" customHeight="1" x14ac:dyDescent="0.25">
      <c r="A49" s="54" t="s">
        <v>39</v>
      </c>
      <c r="B49" s="79">
        <v>10</v>
      </c>
      <c r="D49" s="72">
        <v>410996</v>
      </c>
      <c r="E49" s="67"/>
      <c r="F49" s="103">
        <v>296629</v>
      </c>
      <c r="G49" s="83"/>
      <c r="H49" s="103">
        <v>47375</v>
      </c>
      <c r="I49" s="83"/>
      <c r="J49" s="103">
        <v>1500</v>
      </c>
      <c r="K49" s="55"/>
      <c r="L49" s="67"/>
    </row>
    <row r="50" spans="1:12" ht="21" customHeight="1" x14ac:dyDescent="0.25">
      <c r="A50" s="54" t="s">
        <v>40</v>
      </c>
      <c r="B50" s="79"/>
      <c r="D50" s="72">
        <v>46545</v>
      </c>
      <c r="E50" s="67"/>
      <c r="F50" s="103">
        <v>59317</v>
      </c>
      <c r="G50" s="83"/>
      <c r="H50" s="103">
        <v>2963</v>
      </c>
      <c r="I50" s="83"/>
      <c r="J50" s="103">
        <v>5390</v>
      </c>
      <c r="K50" s="55"/>
      <c r="L50" s="67"/>
    </row>
    <row r="51" spans="1:12" ht="21" customHeight="1" x14ac:dyDescent="0.25">
      <c r="A51" s="54" t="s">
        <v>41</v>
      </c>
      <c r="B51" s="79"/>
      <c r="D51" s="72">
        <v>21117</v>
      </c>
      <c r="E51" s="67"/>
      <c r="F51" s="103">
        <v>16471</v>
      </c>
      <c r="G51" s="83"/>
      <c r="H51" s="103">
        <v>0</v>
      </c>
      <c r="I51" s="83"/>
      <c r="J51" s="67">
        <v>0</v>
      </c>
      <c r="K51" s="55"/>
      <c r="L51" s="67"/>
    </row>
    <row r="52" spans="1:12" ht="21" customHeight="1" x14ac:dyDescent="0.25">
      <c r="A52" s="54" t="s">
        <v>42</v>
      </c>
      <c r="B52" s="79"/>
      <c r="D52" s="72">
        <v>2674528</v>
      </c>
      <c r="E52" s="67"/>
      <c r="F52" s="103">
        <v>1648297</v>
      </c>
      <c r="G52" s="83"/>
      <c r="H52" s="103">
        <v>0</v>
      </c>
      <c r="I52" s="83"/>
      <c r="J52" s="76">
        <v>0</v>
      </c>
      <c r="K52" s="55"/>
      <c r="L52" s="67"/>
    </row>
    <row r="53" spans="1:12" ht="21" customHeight="1" x14ac:dyDescent="0.25">
      <c r="A53" s="54" t="s">
        <v>43</v>
      </c>
      <c r="B53" s="79"/>
      <c r="D53" s="72">
        <v>283395</v>
      </c>
      <c r="E53" s="67"/>
      <c r="F53" s="103">
        <v>296419</v>
      </c>
      <c r="G53" s="83"/>
      <c r="H53" s="103">
        <v>18547</v>
      </c>
      <c r="I53" s="83"/>
      <c r="J53" s="71">
        <v>22976</v>
      </c>
      <c r="K53" s="55"/>
      <c r="L53" s="67"/>
    </row>
    <row r="54" spans="1:12" ht="21" customHeight="1" x14ac:dyDescent="0.25">
      <c r="A54" s="57" t="s">
        <v>44</v>
      </c>
      <c r="B54" s="79"/>
      <c r="D54" s="77">
        <f>SUM(D46:D53)</f>
        <v>5110992</v>
      </c>
      <c r="E54" s="67"/>
      <c r="F54" s="77">
        <f>SUM(F46:F53)</f>
        <v>4718403</v>
      </c>
      <c r="G54" s="83"/>
      <c r="H54" s="77">
        <f>SUM(H46:H53)</f>
        <v>557600</v>
      </c>
      <c r="I54" s="83"/>
      <c r="J54" s="77">
        <f>SUM(J46:J53)</f>
        <v>800616</v>
      </c>
      <c r="K54" s="55"/>
      <c r="L54" s="67"/>
    </row>
    <row r="55" spans="1:12" ht="21" customHeight="1" x14ac:dyDescent="0.25">
      <c r="A55" s="57" t="s">
        <v>45</v>
      </c>
      <c r="B55" s="79"/>
      <c r="E55" s="67"/>
      <c r="F55" s="67"/>
      <c r="G55" s="83"/>
      <c r="H55" s="103"/>
      <c r="I55" s="83"/>
      <c r="J55" s="103"/>
      <c r="K55" s="55"/>
      <c r="L55" s="67"/>
    </row>
    <row r="56" spans="1:12" ht="21" customHeight="1" x14ac:dyDescent="0.25">
      <c r="A56" s="54" t="s">
        <v>46</v>
      </c>
      <c r="B56" s="79">
        <v>3</v>
      </c>
      <c r="D56" s="104">
        <v>0</v>
      </c>
      <c r="E56" s="67"/>
      <c r="F56" s="105">
        <v>0</v>
      </c>
      <c r="G56" s="83"/>
      <c r="H56" s="105">
        <v>725000</v>
      </c>
      <c r="I56" s="83"/>
      <c r="J56" s="105">
        <v>478500</v>
      </c>
      <c r="K56" s="55"/>
      <c r="L56" s="67"/>
    </row>
    <row r="57" spans="1:12" ht="21" customHeight="1" x14ac:dyDescent="0.25">
      <c r="A57" s="54" t="s">
        <v>47</v>
      </c>
      <c r="B57" s="79">
        <v>3</v>
      </c>
      <c r="D57" s="72">
        <v>0</v>
      </c>
      <c r="E57" s="67"/>
      <c r="F57" s="103">
        <v>6000</v>
      </c>
      <c r="G57" s="83"/>
      <c r="H57" s="103">
        <v>0</v>
      </c>
      <c r="I57" s="83"/>
      <c r="J57" s="103">
        <v>0</v>
      </c>
      <c r="K57" s="55"/>
      <c r="L57" s="67"/>
    </row>
    <row r="58" spans="1:12" ht="21" customHeight="1" x14ac:dyDescent="0.25">
      <c r="A58" s="54" t="s">
        <v>48</v>
      </c>
      <c r="B58" s="79"/>
      <c r="D58" s="106"/>
      <c r="E58" s="67"/>
      <c r="F58" s="107"/>
      <c r="G58" s="83"/>
      <c r="H58" s="107"/>
      <c r="I58" s="83"/>
      <c r="J58" s="107"/>
      <c r="K58" s="74"/>
      <c r="L58" s="67"/>
    </row>
    <row r="59" spans="1:12" ht="21" customHeight="1" x14ac:dyDescent="0.25">
      <c r="A59" s="54" t="s">
        <v>49</v>
      </c>
      <c r="B59" s="79">
        <v>10</v>
      </c>
      <c r="D59" s="72">
        <v>4173655</v>
      </c>
      <c r="E59" s="67"/>
      <c r="F59" s="103">
        <v>4521996</v>
      </c>
      <c r="G59" s="83"/>
      <c r="H59" s="103">
        <v>1326794</v>
      </c>
      <c r="I59" s="83"/>
      <c r="J59" s="103">
        <v>1373838</v>
      </c>
      <c r="K59" s="55"/>
      <c r="L59" s="67"/>
    </row>
    <row r="60" spans="1:12" ht="21" customHeight="1" x14ac:dyDescent="0.25">
      <c r="A60" s="54" t="s">
        <v>50</v>
      </c>
      <c r="B60" s="79"/>
      <c r="D60" s="72">
        <v>108903</v>
      </c>
      <c r="E60" s="67"/>
      <c r="F60" s="103">
        <v>106714</v>
      </c>
      <c r="G60" s="83"/>
      <c r="H60" s="103">
        <v>12717</v>
      </c>
      <c r="I60" s="83"/>
      <c r="J60" s="103">
        <v>12436</v>
      </c>
      <c r="K60" s="55"/>
      <c r="L60" s="67"/>
    </row>
    <row r="61" spans="1:12" ht="21" customHeight="1" x14ac:dyDescent="0.25">
      <c r="A61" s="54" t="s">
        <v>255</v>
      </c>
      <c r="B61" s="79">
        <v>15</v>
      </c>
      <c r="D61" s="72">
        <v>6721</v>
      </c>
      <c r="E61" s="67"/>
      <c r="F61" s="103">
        <v>0</v>
      </c>
      <c r="G61" s="83"/>
      <c r="H61" s="103">
        <v>0</v>
      </c>
      <c r="I61" s="83"/>
      <c r="J61" s="103">
        <v>0</v>
      </c>
      <c r="K61" s="55"/>
      <c r="L61" s="67"/>
    </row>
    <row r="62" spans="1:12" ht="21" customHeight="1" x14ac:dyDescent="0.25">
      <c r="A62" s="54" t="s">
        <v>51</v>
      </c>
      <c r="D62" s="72">
        <v>2921167</v>
      </c>
      <c r="E62" s="67"/>
      <c r="F62" s="103">
        <v>2862276</v>
      </c>
      <c r="G62" s="83"/>
      <c r="H62" s="103">
        <v>112262</v>
      </c>
      <c r="I62" s="83"/>
      <c r="J62" s="103">
        <v>115549</v>
      </c>
      <c r="K62" s="55"/>
      <c r="L62" s="67"/>
    </row>
    <row r="63" spans="1:12" ht="21" customHeight="1" x14ac:dyDescent="0.25">
      <c r="A63" s="54" t="s">
        <v>52</v>
      </c>
      <c r="B63" s="79"/>
      <c r="D63" s="72">
        <v>19609</v>
      </c>
      <c r="E63" s="67"/>
      <c r="F63" s="103">
        <v>35293</v>
      </c>
      <c r="G63" s="83"/>
      <c r="H63" s="103">
        <v>1354</v>
      </c>
      <c r="I63" s="83"/>
      <c r="J63" s="103">
        <v>2265</v>
      </c>
      <c r="K63" s="55"/>
      <c r="L63" s="67"/>
    </row>
    <row r="64" spans="1:12" ht="21" customHeight="1" x14ac:dyDescent="0.25">
      <c r="A64" s="54" t="s">
        <v>53</v>
      </c>
      <c r="B64" s="79"/>
      <c r="D64" s="100">
        <v>662251</v>
      </c>
      <c r="E64" s="67"/>
      <c r="F64" s="108">
        <v>584153</v>
      </c>
      <c r="G64" s="83"/>
      <c r="H64" s="108">
        <v>139281</v>
      </c>
      <c r="I64" s="83"/>
      <c r="J64" s="108">
        <v>113808</v>
      </c>
      <c r="K64" s="55"/>
      <c r="L64" s="67"/>
    </row>
    <row r="65" spans="1:12" ht="21" customHeight="1" x14ac:dyDescent="0.25">
      <c r="A65" s="57" t="s">
        <v>54</v>
      </c>
      <c r="B65" s="79"/>
      <c r="D65" s="71">
        <f>SUM(D56:D64)</f>
        <v>7892306</v>
      </c>
      <c r="E65" s="67"/>
      <c r="F65" s="71">
        <f>SUM(F56:F64)</f>
        <v>8116432</v>
      </c>
      <c r="G65" s="83"/>
      <c r="H65" s="71">
        <f>SUM(H56:H64)</f>
        <v>2317408</v>
      </c>
      <c r="I65" s="83"/>
      <c r="J65" s="71">
        <f>SUM(J56:J64)</f>
        <v>2096396</v>
      </c>
      <c r="K65" s="55"/>
      <c r="L65" s="67"/>
    </row>
    <row r="66" spans="1:12" ht="21" customHeight="1" x14ac:dyDescent="0.25">
      <c r="A66" s="57" t="s">
        <v>55</v>
      </c>
      <c r="B66" s="79"/>
      <c r="D66" s="71">
        <f>SUM(D54,D65)</f>
        <v>13003298</v>
      </c>
      <c r="E66" s="67"/>
      <c r="F66" s="71">
        <f>SUM(F54,F65)</f>
        <v>12834835</v>
      </c>
      <c r="G66" s="83"/>
      <c r="H66" s="71">
        <f>SUM(H54,H65)</f>
        <v>2875008</v>
      </c>
      <c r="I66" s="83"/>
      <c r="J66" s="71">
        <f>SUM(J54,J65)</f>
        <v>2897012</v>
      </c>
      <c r="K66" s="55"/>
      <c r="L66" s="67"/>
    </row>
    <row r="67" spans="1:12" ht="21" customHeight="1" x14ac:dyDescent="0.25">
      <c r="F67" s="72"/>
      <c r="J67" s="72"/>
      <c r="L67" s="67"/>
    </row>
    <row r="68" spans="1:12" ht="21" customHeight="1" x14ac:dyDescent="0.25">
      <c r="L68" s="67"/>
    </row>
    <row r="69" spans="1:12" ht="21" customHeight="1" x14ac:dyDescent="0.25">
      <c r="A69" s="54" t="s">
        <v>33</v>
      </c>
      <c r="L69" s="67"/>
    </row>
    <row r="70" spans="1:12" s="57" customFormat="1" ht="21" customHeight="1" x14ac:dyDescent="0.25">
      <c r="A70" s="57" t="s">
        <v>0</v>
      </c>
      <c r="D70" s="86"/>
      <c r="F70" s="87"/>
      <c r="H70" s="86"/>
      <c r="J70" s="87"/>
      <c r="L70" s="67"/>
    </row>
    <row r="71" spans="1:12" s="57" customFormat="1" ht="21" customHeight="1" x14ac:dyDescent="0.25">
      <c r="A71" s="57" t="s">
        <v>34</v>
      </c>
      <c r="D71" s="86"/>
      <c r="F71" s="87"/>
      <c r="H71" s="86"/>
      <c r="J71" s="87"/>
      <c r="L71" s="67"/>
    </row>
    <row r="72" spans="1:12" s="57" customFormat="1" ht="21" customHeight="1" x14ac:dyDescent="0.25">
      <c r="A72" s="57" t="s">
        <v>249</v>
      </c>
      <c r="D72" s="86"/>
      <c r="F72" s="87"/>
      <c r="H72" s="86"/>
      <c r="J72" s="87"/>
      <c r="K72" s="58"/>
      <c r="L72" s="67"/>
    </row>
    <row r="73" spans="1:12" ht="21" customHeight="1" x14ac:dyDescent="0.25">
      <c r="J73" s="88" t="s">
        <v>2</v>
      </c>
      <c r="K73" s="60"/>
      <c r="L73" s="67"/>
    </row>
    <row r="74" spans="1:12" s="61" customFormat="1" ht="21" customHeight="1" x14ac:dyDescent="0.25">
      <c r="A74" s="89"/>
      <c r="D74" s="132" t="s">
        <v>3</v>
      </c>
      <c r="E74" s="132"/>
      <c r="F74" s="132"/>
      <c r="G74" s="59"/>
      <c r="H74" s="132" t="s">
        <v>4</v>
      </c>
      <c r="I74" s="132"/>
      <c r="J74" s="132"/>
      <c r="K74" s="75"/>
      <c r="L74" s="67"/>
    </row>
    <row r="75" spans="1:12" s="59" customFormat="1" ht="21" customHeight="1" x14ac:dyDescent="0.25">
      <c r="D75" s="91" t="s">
        <v>244</v>
      </c>
      <c r="F75" s="92" t="s">
        <v>245</v>
      </c>
      <c r="H75" s="91" t="s">
        <v>244</v>
      </c>
      <c r="J75" s="92" t="s">
        <v>245</v>
      </c>
      <c r="K75" s="75"/>
      <c r="L75" s="67"/>
    </row>
    <row r="76" spans="1:12" s="59" customFormat="1" ht="21" customHeight="1" x14ac:dyDescent="0.25">
      <c r="B76" s="64"/>
      <c r="D76" s="93" t="s">
        <v>6</v>
      </c>
      <c r="F76" s="94" t="s">
        <v>7</v>
      </c>
      <c r="H76" s="93" t="s">
        <v>6</v>
      </c>
      <c r="J76" s="94" t="s">
        <v>7</v>
      </c>
      <c r="K76" s="95"/>
      <c r="L76" s="67"/>
    </row>
    <row r="77" spans="1:12" s="59" customFormat="1" ht="21" customHeight="1" x14ac:dyDescent="0.25">
      <c r="B77" s="64"/>
      <c r="D77" s="93" t="s">
        <v>8</v>
      </c>
      <c r="F77" s="94"/>
      <c r="H77" s="93" t="s">
        <v>8</v>
      </c>
      <c r="J77" s="94"/>
      <c r="K77" s="95"/>
      <c r="L77" s="67"/>
    </row>
    <row r="78" spans="1:12" ht="21" customHeight="1" x14ac:dyDescent="0.25">
      <c r="A78" s="57" t="s">
        <v>56</v>
      </c>
      <c r="B78" s="79"/>
      <c r="E78" s="67"/>
      <c r="F78" s="103"/>
      <c r="G78" s="67"/>
      <c r="H78" s="103"/>
      <c r="I78" s="67"/>
      <c r="J78" s="103"/>
      <c r="K78" s="55"/>
      <c r="L78" s="67"/>
    </row>
    <row r="79" spans="1:12" ht="21" customHeight="1" x14ac:dyDescent="0.25">
      <c r="A79" s="54" t="s">
        <v>57</v>
      </c>
      <c r="B79" s="79"/>
      <c r="E79" s="67"/>
      <c r="F79" s="103"/>
      <c r="G79" s="67"/>
      <c r="H79" s="103"/>
      <c r="I79" s="67"/>
      <c r="J79" s="103"/>
      <c r="K79" s="55"/>
      <c r="L79" s="67"/>
    </row>
    <row r="80" spans="1:12" ht="21" customHeight="1" x14ac:dyDescent="0.25">
      <c r="A80" s="54" t="s">
        <v>58</v>
      </c>
      <c r="B80" s="79"/>
      <c r="E80" s="67"/>
      <c r="F80" s="103"/>
      <c r="G80" s="67"/>
      <c r="H80" s="103"/>
      <c r="I80" s="67"/>
      <c r="J80" s="103"/>
      <c r="K80" s="55"/>
      <c r="L80" s="67"/>
    </row>
    <row r="81" spans="1:12" ht="21" customHeight="1" thickBot="1" x14ac:dyDescent="0.3">
      <c r="A81" s="54" t="s">
        <v>59</v>
      </c>
      <c r="B81" s="79"/>
      <c r="D81" s="102">
        <v>2116754</v>
      </c>
      <c r="E81" s="67"/>
      <c r="F81" s="109">
        <v>2116754</v>
      </c>
      <c r="G81" s="83"/>
      <c r="H81" s="102">
        <v>2116754</v>
      </c>
      <c r="I81" s="83"/>
      <c r="J81" s="109">
        <v>2116754</v>
      </c>
      <c r="K81" s="55"/>
      <c r="L81" s="67"/>
    </row>
    <row r="82" spans="1:12" ht="21" customHeight="1" thickTop="1" x14ac:dyDescent="0.25">
      <c r="A82" s="54" t="s">
        <v>60</v>
      </c>
      <c r="B82" s="79"/>
      <c r="E82" s="67"/>
      <c r="F82" s="103"/>
      <c r="G82" s="83"/>
      <c r="H82" s="103"/>
      <c r="I82" s="83"/>
      <c r="J82" s="103"/>
      <c r="L82" s="67"/>
    </row>
    <row r="83" spans="1:12" ht="21" customHeight="1" x14ac:dyDescent="0.25">
      <c r="A83" s="54" t="s">
        <v>61</v>
      </c>
      <c r="B83" s="79"/>
      <c r="D83" s="110">
        <v>1666827</v>
      </c>
      <c r="E83" s="67"/>
      <c r="F83" s="103">
        <v>1666827</v>
      </c>
      <c r="G83" s="83"/>
      <c r="H83" s="111">
        <v>1666827</v>
      </c>
      <c r="I83" s="83"/>
      <c r="J83" s="103">
        <v>1666827</v>
      </c>
      <c r="K83" s="55"/>
      <c r="L83" s="67"/>
    </row>
    <row r="84" spans="1:12" ht="21" customHeight="1" x14ac:dyDescent="0.25">
      <c r="A84" s="54" t="s">
        <v>62</v>
      </c>
      <c r="B84" s="79"/>
      <c r="D84" s="110">
        <v>2062461</v>
      </c>
      <c r="E84" s="67"/>
      <c r="F84" s="103">
        <v>2062461</v>
      </c>
      <c r="G84" s="83"/>
      <c r="H84" s="111">
        <v>2062461</v>
      </c>
      <c r="I84" s="83"/>
      <c r="J84" s="103">
        <v>2062461</v>
      </c>
      <c r="K84" s="55"/>
      <c r="L84" s="67"/>
    </row>
    <row r="85" spans="1:12" ht="21" customHeight="1" x14ac:dyDescent="0.25">
      <c r="A85" s="54" t="s">
        <v>231</v>
      </c>
      <c r="B85" s="79"/>
      <c r="D85" s="110"/>
      <c r="E85" s="67"/>
      <c r="F85" s="111"/>
      <c r="G85" s="83"/>
      <c r="H85" s="111"/>
      <c r="I85" s="83"/>
      <c r="J85" s="111"/>
      <c r="K85" s="55"/>
      <c r="L85" s="67"/>
    </row>
    <row r="86" spans="1:12" ht="21" customHeight="1" x14ac:dyDescent="0.25">
      <c r="A86" s="54" t="s">
        <v>238</v>
      </c>
      <c r="B86" s="79"/>
      <c r="D86" s="110">
        <v>-7373</v>
      </c>
      <c r="E86" s="67"/>
      <c r="F86" s="103">
        <v>-7373</v>
      </c>
      <c r="G86" s="83"/>
      <c r="H86" s="111">
        <v>0</v>
      </c>
      <c r="I86" s="83"/>
      <c r="J86" s="103">
        <v>0</v>
      </c>
      <c r="K86" s="55"/>
      <c r="L86" s="67"/>
    </row>
    <row r="87" spans="1:12" ht="21" customHeight="1" x14ac:dyDescent="0.25">
      <c r="A87" s="54" t="s">
        <v>63</v>
      </c>
      <c r="B87" s="79"/>
      <c r="D87" s="110">
        <v>568131</v>
      </c>
      <c r="E87" s="67"/>
      <c r="F87" s="103">
        <v>568131</v>
      </c>
      <c r="G87" s="83"/>
      <c r="H87" s="111">
        <v>0</v>
      </c>
      <c r="I87" s="83"/>
      <c r="J87" s="103">
        <v>0</v>
      </c>
      <c r="K87" s="55"/>
      <c r="L87" s="67"/>
    </row>
    <row r="88" spans="1:12" ht="21" customHeight="1" x14ac:dyDescent="0.25">
      <c r="A88" s="54" t="s">
        <v>64</v>
      </c>
      <c r="B88" s="79"/>
      <c r="E88" s="67"/>
      <c r="F88" s="103"/>
      <c r="G88" s="83"/>
      <c r="H88" s="103"/>
      <c r="I88" s="83"/>
      <c r="J88" s="103"/>
      <c r="K88" s="55"/>
      <c r="L88" s="67"/>
    </row>
    <row r="89" spans="1:12" ht="21" customHeight="1" x14ac:dyDescent="0.25">
      <c r="A89" s="54" t="s">
        <v>65</v>
      </c>
      <c r="B89" s="79"/>
      <c r="D89" s="110">
        <v>211675</v>
      </c>
      <c r="E89" s="67"/>
      <c r="F89" s="103">
        <v>211675</v>
      </c>
      <c r="G89" s="83"/>
      <c r="H89" s="111">
        <v>211675</v>
      </c>
      <c r="I89" s="83"/>
      <c r="J89" s="103">
        <v>211675</v>
      </c>
      <c r="K89" s="55"/>
      <c r="L89" s="67"/>
    </row>
    <row r="90" spans="1:12" ht="21" customHeight="1" x14ac:dyDescent="0.25">
      <c r="A90" s="54" t="s">
        <v>66</v>
      </c>
      <c r="B90" s="79"/>
      <c r="D90" s="110">
        <v>-380319</v>
      </c>
      <c r="E90" s="67"/>
      <c r="F90" s="103">
        <v>-493903</v>
      </c>
      <c r="G90" s="83"/>
      <c r="H90" s="111">
        <v>127755</v>
      </c>
      <c r="I90" s="83"/>
      <c r="J90" s="103">
        <v>201734</v>
      </c>
      <c r="K90" s="55"/>
      <c r="L90" s="67"/>
    </row>
    <row r="91" spans="1:12" ht="21" customHeight="1" x14ac:dyDescent="0.25">
      <c r="A91" s="54" t="s">
        <v>67</v>
      </c>
      <c r="B91" s="79"/>
      <c r="D91" s="100">
        <v>5785013</v>
      </c>
      <c r="E91" s="67"/>
      <c r="F91" s="108">
        <v>5715776</v>
      </c>
      <c r="G91" s="83"/>
      <c r="H91" s="108">
        <v>141313</v>
      </c>
      <c r="I91" s="83"/>
      <c r="J91" s="108">
        <v>141313</v>
      </c>
      <c r="K91" s="55"/>
      <c r="L91" s="67"/>
    </row>
    <row r="92" spans="1:12" ht="21" customHeight="1" x14ac:dyDescent="0.25">
      <c r="A92" s="54" t="s">
        <v>68</v>
      </c>
      <c r="B92" s="79"/>
      <c r="D92" s="103">
        <f>SUM(D83:D91)</f>
        <v>9906415</v>
      </c>
      <c r="E92" s="67"/>
      <c r="F92" s="103">
        <f>SUM(F83:F91)</f>
        <v>9723594</v>
      </c>
      <c r="G92" s="83"/>
      <c r="H92" s="103">
        <f>SUM(H83:H91)</f>
        <v>4210031</v>
      </c>
      <c r="I92" s="83"/>
      <c r="J92" s="103">
        <f>SUM(J83:J91)</f>
        <v>4284010</v>
      </c>
      <c r="K92" s="55"/>
      <c r="L92" s="67"/>
    </row>
    <row r="93" spans="1:12" ht="21" customHeight="1" x14ac:dyDescent="0.25">
      <c r="A93" s="54" t="s">
        <v>69</v>
      </c>
      <c r="B93" s="79"/>
      <c r="D93" s="103"/>
      <c r="E93" s="67"/>
      <c r="F93" s="103"/>
      <c r="G93" s="83"/>
      <c r="H93" s="103"/>
      <c r="I93" s="83"/>
      <c r="J93" s="103"/>
      <c r="K93" s="55"/>
      <c r="L93" s="67"/>
    </row>
    <row r="94" spans="1:12" ht="21" customHeight="1" x14ac:dyDescent="0.25">
      <c r="A94" s="54" t="s">
        <v>70</v>
      </c>
      <c r="B94" s="79"/>
      <c r="D94" s="108">
        <v>129549</v>
      </c>
      <c r="E94" s="67"/>
      <c r="F94" s="108">
        <v>124884</v>
      </c>
      <c r="G94" s="83"/>
      <c r="H94" s="108">
        <v>0</v>
      </c>
      <c r="I94" s="83"/>
      <c r="J94" s="108">
        <v>0</v>
      </c>
      <c r="K94" s="70"/>
      <c r="L94" s="67"/>
    </row>
    <row r="95" spans="1:12" ht="21" customHeight="1" x14ac:dyDescent="0.25">
      <c r="A95" s="57" t="s">
        <v>71</v>
      </c>
      <c r="B95" s="79"/>
      <c r="D95" s="71">
        <f>SUM(D92:D94)</f>
        <v>10035964</v>
      </c>
      <c r="E95" s="67"/>
      <c r="F95" s="71">
        <f>SUM(F92:F94)</f>
        <v>9848478</v>
      </c>
      <c r="G95" s="83"/>
      <c r="H95" s="71">
        <f>SUM(H92:H94)</f>
        <v>4210031</v>
      </c>
      <c r="I95" s="83"/>
      <c r="J95" s="71">
        <f>SUM(J92:J94)</f>
        <v>4284010</v>
      </c>
      <c r="K95" s="55"/>
      <c r="L95" s="67"/>
    </row>
    <row r="96" spans="1:12" ht="21" customHeight="1" thickBot="1" x14ac:dyDescent="0.3">
      <c r="A96" s="57" t="s">
        <v>72</v>
      </c>
      <c r="B96" s="79"/>
      <c r="D96" s="109">
        <f>SUM(D66,D95)</f>
        <v>23039262</v>
      </c>
      <c r="E96" s="67"/>
      <c r="F96" s="109">
        <f>SUM(F66,F95)</f>
        <v>22683313</v>
      </c>
      <c r="G96" s="83"/>
      <c r="H96" s="109">
        <f>SUM(H66,H95)</f>
        <v>7085039</v>
      </c>
      <c r="I96" s="83"/>
      <c r="J96" s="109">
        <f>SUM(J66,J95)</f>
        <v>7181022</v>
      </c>
      <c r="K96" s="55"/>
      <c r="L96" s="67"/>
    </row>
    <row r="97" spans="1:11" ht="21" customHeight="1" thickTop="1" x14ac:dyDescent="0.25">
      <c r="B97" s="85"/>
      <c r="C97" s="66"/>
      <c r="D97" s="72">
        <f>SUM(D96-D32)</f>
        <v>0</v>
      </c>
      <c r="E97" s="72"/>
      <c r="F97" s="72">
        <f>SUM(F96-F32)</f>
        <v>0</v>
      </c>
      <c r="G97" s="72"/>
      <c r="H97" s="72">
        <f>SUM(H96-H32)</f>
        <v>0</v>
      </c>
      <c r="I97" s="72"/>
      <c r="J97" s="72">
        <f>SUM(J96-J32)</f>
        <v>0</v>
      </c>
      <c r="K97" s="66"/>
    </row>
    <row r="98" spans="1:11" ht="21" customHeight="1" x14ac:dyDescent="0.25">
      <c r="B98" s="85"/>
      <c r="C98" s="66"/>
      <c r="E98" s="72"/>
      <c r="G98" s="72"/>
      <c r="I98" s="72"/>
      <c r="K98" s="66"/>
    </row>
    <row r="99" spans="1:11" ht="21" customHeight="1" x14ac:dyDescent="0.25">
      <c r="A99" s="54" t="s">
        <v>33</v>
      </c>
    </row>
    <row r="100" spans="1:11" ht="21" customHeight="1" x14ac:dyDescent="0.25">
      <c r="A100" s="112"/>
    </row>
    <row r="101" spans="1:11" s="114" customFormat="1" ht="21" customHeight="1" x14ac:dyDescent="0.25">
      <c r="A101" s="113"/>
      <c r="D101" s="72"/>
      <c r="E101" s="54"/>
      <c r="F101" s="66"/>
      <c r="G101" s="54"/>
      <c r="H101" s="72"/>
      <c r="J101" s="115"/>
    </row>
    <row r="102" spans="1:11" s="114" customFormat="1" ht="21" customHeight="1" x14ac:dyDescent="0.25">
      <c r="D102" s="72"/>
      <c r="E102" s="54"/>
      <c r="F102" s="66"/>
      <c r="G102" s="54"/>
      <c r="H102" s="72"/>
      <c r="J102" s="115"/>
    </row>
    <row r="103" spans="1:11" s="114" customFormat="1" ht="21" customHeight="1" x14ac:dyDescent="0.25">
      <c r="B103" s="54" t="s">
        <v>73</v>
      </c>
      <c r="D103" s="72"/>
      <c r="E103" s="54"/>
      <c r="F103" s="66"/>
      <c r="G103" s="54"/>
      <c r="H103" s="72"/>
      <c r="J103" s="115"/>
    </row>
    <row r="104" spans="1:11" s="114" customFormat="1" ht="21" customHeight="1" x14ac:dyDescent="0.25">
      <c r="A104" s="113"/>
      <c r="D104" s="116"/>
      <c r="F104" s="115"/>
      <c r="H104" s="116"/>
      <c r="J104" s="115"/>
    </row>
  </sheetData>
  <mergeCells count="6">
    <mergeCell ref="D74:F74"/>
    <mergeCell ref="H74:J74"/>
    <mergeCell ref="D5:F5"/>
    <mergeCell ref="H5:J5"/>
    <mergeCell ref="D40:F40"/>
    <mergeCell ref="H40:J40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2" manualBreakCount="2">
    <brk id="35" max="11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6"/>
  <sheetViews>
    <sheetView showGridLines="0" view="pageBreakPreview" topLeftCell="A112" zoomScaleNormal="130" zoomScaleSheetLayoutView="100" workbookViewId="0">
      <selection activeCell="D128" sqref="D128"/>
    </sheetView>
  </sheetViews>
  <sheetFormatPr defaultColWidth="9.44140625" defaultRowHeight="21" customHeight="1" x14ac:dyDescent="0.25"/>
  <cols>
    <col min="1" max="1" width="50.44140625" style="54" customWidth="1"/>
    <col min="2" max="2" width="3.44140625" style="54" customWidth="1"/>
    <col min="3" max="3" width="0.5546875" style="54" customWidth="1"/>
    <col min="4" max="4" width="14.44140625" style="67" customWidth="1"/>
    <col min="5" max="5" width="0.5546875" style="54" customWidth="1"/>
    <col min="6" max="6" width="14.44140625" style="55" customWidth="1"/>
    <col min="7" max="7" width="0.5546875" style="54" customWidth="1"/>
    <col min="8" max="8" width="14.44140625" style="55" customWidth="1"/>
    <col min="9" max="9" width="0.5546875" style="54" customWidth="1"/>
    <col min="10" max="10" width="14.44140625" style="55" customWidth="1"/>
    <col min="11" max="16384" width="9.44140625" style="54"/>
  </cols>
  <sheetData>
    <row r="1" spans="1:10" s="57" customFormat="1" ht="19.5" customHeight="1" x14ac:dyDescent="0.25">
      <c r="D1" s="117"/>
      <c r="F1" s="58"/>
      <c r="H1" s="58"/>
      <c r="J1" s="56" t="s">
        <v>74</v>
      </c>
    </row>
    <row r="2" spans="1:10" s="57" customFormat="1" ht="19.5" customHeight="1" x14ac:dyDescent="0.25">
      <c r="A2" s="57" t="s">
        <v>0</v>
      </c>
      <c r="D2" s="117"/>
      <c r="F2" s="58"/>
      <c r="H2" s="58"/>
      <c r="J2" s="58"/>
    </row>
    <row r="3" spans="1:10" s="57" customFormat="1" ht="19.5" customHeight="1" x14ac:dyDescent="0.25">
      <c r="A3" s="57" t="s">
        <v>75</v>
      </c>
      <c r="D3" s="117"/>
      <c r="F3" s="58"/>
      <c r="H3" s="58"/>
      <c r="J3" s="58"/>
    </row>
    <row r="4" spans="1:10" s="57" customFormat="1" ht="19.5" customHeight="1" x14ac:dyDescent="0.25">
      <c r="A4" s="57" t="s">
        <v>251</v>
      </c>
      <c r="D4" s="117"/>
      <c r="F4" s="58"/>
      <c r="H4" s="58"/>
      <c r="J4" s="58"/>
    </row>
    <row r="5" spans="1:10" s="59" customFormat="1" ht="19.5" customHeight="1" x14ac:dyDescent="0.25">
      <c r="D5" s="67"/>
      <c r="E5" s="54"/>
      <c r="F5" s="55"/>
      <c r="G5" s="54"/>
      <c r="H5" s="60"/>
      <c r="I5" s="54"/>
      <c r="J5" s="60" t="s">
        <v>76</v>
      </c>
    </row>
    <row r="6" spans="1:10" s="61" customFormat="1" ht="19.5" customHeight="1" x14ac:dyDescent="0.25">
      <c r="D6" s="118"/>
      <c r="E6" s="63" t="s">
        <v>3</v>
      </c>
      <c r="F6" s="62"/>
      <c r="H6" s="62"/>
      <c r="I6" s="63" t="s">
        <v>4</v>
      </c>
      <c r="J6" s="62"/>
    </row>
    <row r="7" spans="1:10" s="59" customFormat="1" ht="19.5" customHeight="1" x14ac:dyDescent="0.25">
      <c r="B7" s="90" t="s">
        <v>5</v>
      </c>
      <c r="D7" s="119" t="s">
        <v>246</v>
      </c>
      <c r="F7" s="119" t="s">
        <v>77</v>
      </c>
      <c r="G7" s="61"/>
      <c r="H7" s="120" t="s">
        <v>246</v>
      </c>
      <c r="J7" s="120" t="s">
        <v>77</v>
      </c>
    </row>
    <row r="8" spans="1:10" ht="27.75" customHeight="1" x14ac:dyDescent="0.25">
      <c r="A8" s="57" t="s">
        <v>78</v>
      </c>
      <c r="B8" s="79"/>
      <c r="F8" s="67"/>
    </row>
    <row r="9" spans="1:10" ht="19.5" customHeight="1" x14ac:dyDescent="0.25">
      <c r="A9" s="54" t="s">
        <v>79</v>
      </c>
      <c r="B9" s="59"/>
      <c r="D9" s="67">
        <v>723706</v>
      </c>
      <c r="E9" s="67"/>
      <c r="F9" s="67">
        <v>532975</v>
      </c>
      <c r="G9" s="67"/>
      <c r="H9" s="67">
        <v>5167</v>
      </c>
      <c r="I9" s="67"/>
      <c r="J9" s="67">
        <v>4375</v>
      </c>
    </row>
    <row r="10" spans="1:10" ht="19.5" customHeight="1" x14ac:dyDescent="0.25">
      <c r="A10" s="54" t="s">
        <v>80</v>
      </c>
      <c r="B10" s="79"/>
      <c r="D10" s="67">
        <v>626491</v>
      </c>
      <c r="E10" s="67"/>
      <c r="F10" s="67">
        <v>680321</v>
      </c>
      <c r="G10" s="67"/>
      <c r="H10" s="67">
        <v>0</v>
      </c>
      <c r="I10" s="67"/>
      <c r="J10" s="67">
        <v>0</v>
      </c>
    </row>
    <row r="11" spans="1:10" ht="19.5" customHeight="1" x14ac:dyDescent="0.25">
      <c r="A11" s="54" t="s">
        <v>81</v>
      </c>
      <c r="B11" s="79"/>
      <c r="D11" s="67">
        <v>9172</v>
      </c>
      <c r="E11" s="67"/>
      <c r="F11" s="67">
        <v>8516</v>
      </c>
      <c r="G11" s="67"/>
      <c r="H11" s="67">
        <v>2865</v>
      </c>
      <c r="I11" s="67"/>
      <c r="J11" s="67">
        <v>2892</v>
      </c>
    </row>
    <row r="12" spans="1:10" ht="19.5" customHeight="1" x14ac:dyDescent="0.25">
      <c r="A12" s="54" t="s">
        <v>82</v>
      </c>
      <c r="B12" s="79"/>
      <c r="D12" s="71">
        <v>8430</v>
      </c>
      <c r="E12" s="67"/>
      <c r="F12" s="71">
        <v>4221</v>
      </c>
      <c r="G12" s="67"/>
      <c r="H12" s="71">
        <v>22687</v>
      </c>
      <c r="I12" s="67"/>
      <c r="J12" s="71">
        <v>16839</v>
      </c>
    </row>
    <row r="13" spans="1:10" ht="19.5" customHeight="1" x14ac:dyDescent="0.25">
      <c r="A13" s="57" t="s">
        <v>83</v>
      </c>
      <c r="B13" s="59"/>
      <c r="D13" s="71">
        <f>SUM(D9:D12)</f>
        <v>1367799</v>
      </c>
      <c r="E13" s="67"/>
      <c r="F13" s="71">
        <f>SUM(F9:F12)</f>
        <v>1226033</v>
      </c>
      <c r="G13" s="67"/>
      <c r="H13" s="71">
        <f>SUM(H9:H12)</f>
        <v>30719</v>
      </c>
      <c r="I13" s="67"/>
      <c r="J13" s="71">
        <f>SUM(J9:J12)</f>
        <v>24106</v>
      </c>
    </row>
    <row r="14" spans="1:10" ht="19.5" customHeight="1" x14ac:dyDescent="0.25">
      <c r="A14" s="57" t="s">
        <v>84</v>
      </c>
      <c r="B14" s="59"/>
      <c r="E14" s="67"/>
      <c r="F14" s="67"/>
      <c r="G14" s="67"/>
      <c r="I14" s="67"/>
    </row>
    <row r="15" spans="1:10" ht="19.5" customHeight="1" x14ac:dyDescent="0.25">
      <c r="A15" s="54" t="s">
        <v>85</v>
      </c>
      <c r="B15" s="59"/>
      <c r="D15" s="67">
        <v>476453</v>
      </c>
      <c r="E15" s="67"/>
      <c r="F15" s="67">
        <v>382100</v>
      </c>
      <c r="G15" s="67"/>
      <c r="H15" s="67">
        <v>3912</v>
      </c>
      <c r="I15" s="67"/>
      <c r="J15" s="67">
        <v>3329</v>
      </c>
    </row>
    <row r="16" spans="1:10" ht="19.5" customHeight="1" x14ac:dyDescent="0.25">
      <c r="A16" s="54" t="s">
        <v>86</v>
      </c>
      <c r="B16" s="79"/>
      <c r="D16" s="67">
        <v>301350</v>
      </c>
      <c r="E16" s="67"/>
      <c r="F16" s="67">
        <v>366403</v>
      </c>
      <c r="G16" s="67"/>
      <c r="H16" s="67">
        <v>0</v>
      </c>
      <c r="I16" s="67"/>
      <c r="J16" s="67">
        <v>0</v>
      </c>
    </row>
    <row r="17" spans="1:10" ht="19.5" customHeight="1" x14ac:dyDescent="0.25">
      <c r="A17" s="54" t="s">
        <v>87</v>
      </c>
      <c r="B17" s="79"/>
      <c r="D17" s="67">
        <v>7035</v>
      </c>
      <c r="E17" s="67"/>
      <c r="F17" s="67">
        <v>2987</v>
      </c>
      <c r="G17" s="67"/>
      <c r="H17" s="67">
        <v>1279</v>
      </c>
      <c r="I17" s="67"/>
      <c r="J17" s="67">
        <v>1115</v>
      </c>
    </row>
    <row r="18" spans="1:10" ht="19.5" customHeight="1" x14ac:dyDescent="0.25">
      <c r="A18" s="54" t="s">
        <v>88</v>
      </c>
      <c r="B18" s="79"/>
      <c r="D18" s="67">
        <v>180572</v>
      </c>
      <c r="E18" s="67"/>
      <c r="F18" s="67">
        <v>137771</v>
      </c>
      <c r="G18" s="67"/>
      <c r="H18" s="67">
        <v>66</v>
      </c>
      <c r="I18" s="67"/>
      <c r="J18" s="67">
        <v>352</v>
      </c>
    </row>
    <row r="19" spans="1:10" ht="19.5" customHeight="1" x14ac:dyDescent="0.25">
      <c r="A19" s="54" t="s">
        <v>89</v>
      </c>
      <c r="B19" s="79"/>
      <c r="D19" s="67">
        <v>301357</v>
      </c>
      <c r="E19" s="67"/>
      <c r="F19" s="67">
        <v>346102</v>
      </c>
      <c r="G19" s="67"/>
      <c r="H19" s="67">
        <v>56435</v>
      </c>
      <c r="I19" s="67"/>
      <c r="J19" s="67">
        <v>58746</v>
      </c>
    </row>
    <row r="20" spans="1:10" ht="19.5" customHeight="1" x14ac:dyDescent="0.25">
      <c r="A20" s="57" t="s">
        <v>90</v>
      </c>
      <c r="B20" s="79"/>
      <c r="D20" s="77">
        <f>SUM(D15:D19)</f>
        <v>1266767</v>
      </c>
      <c r="E20" s="67"/>
      <c r="F20" s="77">
        <f>SUM(F15:F19)</f>
        <v>1235363</v>
      </c>
      <c r="G20" s="67"/>
      <c r="H20" s="77">
        <f>SUM(H15:H19)</f>
        <v>61692</v>
      </c>
      <c r="I20" s="67"/>
      <c r="J20" s="77">
        <f>SUM(J15:J19)</f>
        <v>63542</v>
      </c>
    </row>
    <row r="21" spans="1:10" ht="19.5" customHeight="1" x14ac:dyDescent="0.25">
      <c r="A21" s="57" t="s">
        <v>91</v>
      </c>
      <c r="B21" s="79"/>
      <c r="D21" s="67">
        <f>SUM(D13-D20)</f>
        <v>101032</v>
      </c>
      <c r="E21" s="67"/>
      <c r="F21" s="67">
        <f>SUM(F13-F20)</f>
        <v>-9330</v>
      </c>
      <c r="G21" s="67"/>
      <c r="H21" s="67">
        <f>SUM(H13-H20)</f>
        <v>-30973</v>
      </c>
      <c r="I21" s="67"/>
      <c r="J21" s="67">
        <f>SUM(J13-J20)</f>
        <v>-39436</v>
      </c>
    </row>
    <row r="22" spans="1:10" ht="19.5" customHeight="1" x14ac:dyDescent="0.25">
      <c r="A22" s="54" t="s">
        <v>260</v>
      </c>
      <c r="B22" s="79">
        <v>6</v>
      </c>
      <c r="D22" s="67">
        <v>-729</v>
      </c>
      <c r="E22" s="67"/>
      <c r="F22" s="67">
        <v>4022</v>
      </c>
      <c r="G22" s="67"/>
      <c r="H22" s="67">
        <v>0</v>
      </c>
      <c r="I22" s="67"/>
      <c r="J22" s="67">
        <v>0</v>
      </c>
    </row>
    <row r="23" spans="1:10" ht="19.5" customHeight="1" x14ac:dyDescent="0.25">
      <c r="A23" s="54" t="s">
        <v>93</v>
      </c>
      <c r="B23" s="79"/>
      <c r="D23" s="67">
        <v>11335</v>
      </c>
      <c r="E23" s="67"/>
      <c r="F23" s="67">
        <v>10857</v>
      </c>
      <c r="G23" s="67"/>
      <c r="H23" s="67">
        <v>15200</v>
      </c>
      <c r="I23" s="67"/>
      <c r="J23" s="67">
        <v>11785</v>
      </c>
    </row>
    <row r="24" spans="1:10" ht="19.5" customHeight="1" x14ac:dyDescent="0.25">
      <c r="A24" s="54" t="s">
        <v>94</v>
      </c>
      <c r="B24" s="79"/>
      <c r="D24" s="71">
        <v>-55138</v>
      </c>
      <c r="E24" s="67"/>
      <c r="F24" s="71">
        <v>-49749</v>
      </c>
      <c r="G24" s="67"/>
      <c r="H24" s="71">
        <v>-28430</v>
      </c>
      <c r="I24" s="67"/>
      <c r="J24" s="71">
        <v>-19084</v>
      </c>
    </row>
    <row r="25" spans="1:10" ht="19.5" customHeight="1" x14ac:dyDescent="0.25">
      <c r="A25" s="57" t="s">
        <v>252</v>
      </c>
      <c r="B25" s="79"/>
      <c r="D25" s="70">
        <f>SUM(D21:D24)</f>
        <v>56500</v>
      </c>
      <c r="E25" s="67"/>
      <c r="F25" s="70">
        <f>SUM(F21:F24)</f>
        <v>-44200</v>
      </c>
      <c r="G25" s="67"/>
      <c r="H25" s="70">
        <f>SUM(H21:H24)</f>
        <v>-44203</v>
      </c>
      <c r="I25" s="67"/>
      <c r="J25" s="70">
        <f>SUM(J21:J24)</f>
        <v>-46735</v>
      </c>
    </row>
    <row r="26" spans="1:10" ht="19.5" customHeight="1" x14ac:dyDescent="0.25">
      <c r="A26" s="54" t="s">
        <v>95</v>
      </c>
      <c r="B26" s="79">
        <v>11</v>
      </c>
      <c r="D26" s="67">
        <v>-36741</v>
      </c>
      <c r="E26" s="67"/>
      <c r="F26" s="67">
        <v>-16692</v>
      </c>
      <c r="G26" s="67"/>
      <c r="H26" s="67">
        <v>717</v>
      </c>
      <c r="I26" s="67"/>
      <c r="J26" s="67">
        <v>985</v>
      </c>
    </row>
    <row r="27" spans="1:10" ht="19.5" customHeight="1" thickBot="1" x14ac:dyDescent="0.3">
      <c r="A27" s="57" t="s">
        <v>253</v>
      </c>
      <c r="B27" s="59"/>
      <c r="D27" s="121">
        <f>SUM(D25:D26)</f>
        <v>19759</v>
      </c>
      <c r="E27" s="67"/>
      <c r="F27" s="121">
        <f>SUM(F25:F26)</f>
        <v>-60892</v>
      </c>
      <c r="G27" s="67"/>
      <c r="H27" s="121">
        <f>SUM(H25:H26)</f>
        <v>-43486</v>
      </c>
      <c r="I27" s="67"/>
      <c r="J27" s="121">
        <f>SUM(J25:J26)</f>
        <v>-45750</v>
      </c>
    </row>
    <row r="28" spans="1:10" ht="18.75" customHeight="1" thickTop="1" x14ac:dyDescent="0.25">
      <c r="A28" s="57"/>
      <c r="B28" s="59"/>
      <c r="E28" s="67"/>
      <c r="F28" s="67"/>
      <c r="G28" s="67"/>
      <c r="I28" s="67"/>
    </row>
    <row r="29" spans="1:10" ht="21" customHeight="1" x14ac:dyDescent="0.25">
      <c r="A29" s="57" t="s">
        <v>97</v>
      </c>
      <c r="B29" s="59"/>
      <c r="E29" s="67"/>
      <c r="F29" s="67"/>
      <c r="G29" s="67"/>
      <c r="I29" s="55"/>
    </row>
    <row r="30" spans="1:10" ht="21" customHeight="1" thickBot="1" x14ac:dyDescent="0.3">
      <c r="A30" s="54" t="s">
        <v>98</v>
      </c>
      <c r="B30" s="59"/>
      <c r="D30" s="67">
        <v>18302</v>
      </c>
      <c r="E30" s="55"/>
      <c r="F30" s="67">
        <v>-63248</v>
      </c>
      <c r="G30" s="55"/>
      <c r="H30" s="122">
        <f>SUM(H27)</f>
        <v>-43486</v>
      </c>
      <c r="I30" s="55"/>
      <c r="J30" s="122">
        <f>SUM(J27)</f>
        <v>-45750</v>
      </c>
    </row>
    <row r="31" spans="1:10" ht="21" customHeight="1" thickTop="1" x14ac:dyDescent="0.25">
      <c r="A31" s="54" t="s">
        <v>99</v>
      </c>
      <c r="B31" s="59"/>
      <c r="D31" s="71">
        <v>1457</v>
      </c>
      <c r="E31" s="55"/>
      <c r="F31" s="71">
        <v>2356</v>
      </c>
      <c r="G31" s="55"/>
      <c r="I31" s="55"/>
    </row>
    <row r="32" spans="1:10" ht="21" customHeight="1" thickBot="1" x14ac:dyDescent="0.3">
      <c r="B32" s="59"/>
      <c r="D32" s="121">
        <f>SUM(D30:D31)</f>
        <v>19759</v>
      </c>
      <c r="E32" s="55"/>
      <c r="F32" s="121">
        <f>SUM(F30:F31)</f>
        <v>-60892</v>
      </c>
      <c r="G32" s="55"/>
      <c r="I32" s="55"/>
    </row>
    <row r="33" spans="1:10" ht="21" customHeight="1" thickTop="1" x14ac:dyDescent="0.25">
      <c r="A33" s="57" t="s">
        <v>100</v>
      </c>
      <c r="B33" s="59"/>
      <c r="E33" s="55"/>
      <c r="F33" s="67"/>
      <c r="G33" s="55"/>
      <c r="I33" s="55"/>
    </row>
    <row r="34" spans="1:10" ht="21" customHeight="1" x14ac:dyDescent="0.25">
      <c r="A34" s="57" t="s">
        <v>101</v>
      </c>
      <c r="B34" s="79"/>
      <c r="F34" s="67"/>
    </row>
    <row r="35" spans="1:10" ht="21" customHeight="1" thickBot="1" x14ac:dyDescent="0.3">
      <c r="A35" s="54" t="s">
        <v>254</v>
      </c>
      <c r="B35" s="59"/>
      <c r="D35" s="123">
        <f>(D30/166682701)*1000</f>
        <v>0.10980143644300557</v>
      </c>
      <c r="E35" s="124"/>
      <c r="F35" s="123">
        <f>(F30/166682701)*1000</f>
        <v>-0.37945149448952115</v>
      </c>
      <c r="G35" s="124"/>
      <c r="H35" s="123">
        <f>(H30/166682701)*1000</f>
        <v>-0.26089090073000437</v>
      </c>
      <c r="I35" s="124"/>
      <c r="J35" s="123">
        <f>(J30/166682701)*1000</f>
        <v>-0.27447359399341625</v>
      </c>
    </row>
    <row r="36" spans="1:10" ht="20.25" customHeight="1" thickTop="1" x14ac:dyDescent="0.25"/>
    <row r="37" spans="1:10" ht="13.5" customHeight="1" x14ac:dyDescent="0.25">
      <c r="B37" s="59"/>
      <c r="F37" s="124"/>
      <c r="G37" s="124"/>
      <c r="J37" s="124"/>
    </row>
    <row r="38" spans="1:10" ht="21" customHeight="1" x14ac:dyDescent="0.25">
      <c r="A38" s="54" t="s">
        <v>33</v>
      </c>
    </row>
    <row r="39" spans="1:10" s="57" customFormat="1" ht="19.5" customHeight="1" x14ac:dyDescent="0.25">
      <c r="D39" s="117"/>
      <c r="F39" s="58"/>
      <c r="H39" s="60"/>
      <c r="J39" s="56" t="s">
        <v>74</v>
      </c>
    </row>
    <row r="40" spans="1:10" s="57" customFormat="1" ht="19.5" customHeight="1" x14ac:dyDescent="0.25">
      <c r="A40" s="57" t="s">
        <v>0</v>
      </c>
      <c r="D40" s="117"/>
      <c r="F40" s="58"/>
      <c r="H40" s="58"/>
      <c r="J40" s="58"/>
    </row>
    <row r="41" spans="1:10" s="57" customFormat="1" ht="21" customHeight="1" x14ac:dyDescent="0.25">
      <c r="A41" s="57" t="s">
        <v>102</v>
      </c>
      <c r="D41" s="117"/>
      <c r="F41" s="58"/>
      <c r="H41" s="58"/>
      <c r="J41" s="58"/>
    </row>
    <row r="42" spans="1:10" s="57" customFormat="1" ht="21" customHeight="1" x14ac:dyDescent="0.25">
      <c r="A42" s="57" t="s">
        <v>251</v>
      </c>
      <c r="D42" s="117"/>
      <c r="F42" s="58"/>
      <c r="H42" s="58"/>
      <c r="J42" s="58"/>
    </row>
    <row r="43" spans="1:10" s="59" customFormat="1" ht="21" customHeight="1" x14ac:dyDescent="0.25">
      <c r="D43" s="67"/>
      <c r="E43" s="54"/>
      <c r="F43" s="55"/>
      <c r="G43" s="54"/>
      <c r="H43" s="60"/>
      <c r="I43" s="54"/>
      <c r="J43" s="60" t="s">
        <v>2</v>
      </c>
    </row>
    <row r="44" spans="1:10" s="61" customFormat="1" ht="21" customHeight="1" x14ac:dyDescent="0.25">
      <c r="D44" s="118"/>
      <c r="E44" s="63" t="s">
        <v>3</v>
      </c>
      <c r="F44" s="62"/>
      <c r="H44" s="62"/>
      <c r="I44" s="63" t="s">
        <v>4</v>
      </c>
      <c r="J44" s="62"/>
    </row>
    <row r="45" spans="1:10" s="59" customFormat="1" ht="21" customHeight="1" x14ac:dyDescent="0.25">
      <c r="B45" s="90" t="s">
        <v>5</v>
      </c>
      <c r="D45" s="119" t="s">
        <v>246</v>
      </c>
      <c r="F45" s="125" t="s">
        <v>77</v>
      </c>
      <c r="G45" s="61"/>
      <c r="H45" s="120" t="s">
        <v>246</v>
      </c>
      <c r="J45" s="125" t="s">
        <v>77</v>
      </c>
    </row>
    <row r="46" spans="1:10" ht="21" customHeight="1" thickBot="1" x14ac:dyDescent="0.3">
      <c r="A46" s="57" t="s">
        <v>253</v>
      </c>
      <c r="B46" s="59"/>
      <c r="D46" s="80">
        <f>SUM(D27)</f>
        <v>19759</v>
      </c>
      <c r="E46" s="55"/>
      <c r="F46" s="80">
        <f>SUM(F27)</f>
        <v>-60892</v>
      </c>
      <c r="G46" s="55"/>
      <c r="H46" s="80">
        <f>SUM(H27)</f>
        <v>-43486</v>
      </c>
      <c r="I46" s="55"/>
      <c r="J46" s="80">
        <f>SUM(J27)</f>
        <v>-45750</v>
      </c>
    </row>
    <row r="47" spans="1:10" ht="21" customHeight="1" thickTop="1" x14ac:dyDescent="0.25">
      <c r="B47" s="59"/>
      <c r="E47" s="55"/>
      <c r="G47" s="55"/>
      <c r="I47" s="55"/>
    </row>
    <row r="48" spans="1:10" ht="21" customHeight="1" x14ac:dyDescent="0.25">
      <c r="A48" s="57" t="s">
        <v>103</v>
      </c>
      <c r="B48" s="59"/>
      <c r="E48" s="55"/>
      <c r="G48" s="55"/>
      <c r="I48" s="55"/>
    </row>
    <row r="49" spans="1:10" ht="21" customHeight="1" x14ac:dyDescent="0.25">
      <c r="A49" s="85" t="s">
        <v>104</v>
      </c>
      <c r="B49" s="59"/>
      <c r="E49" s="55"/>
      <c r="G49" s="55"/>
      <c r="I49" s="55"/>
    </row>
    <row r="50" spans="1:10" ht="21" customHeight="1" x14ac:dyDescent="0.25">
      <c r="A50" s="85" t="s">
        <v>105</v>
      </c>
      <c r="B50" s="59"/>
      <c r="E50" s="55"/>
      <c r="G50" s="55"/>
      <c r="I50" s="55"/>
    </row>
    <row r="51" spans="1:10" ht="21" customHeight="1" x14ac:dyDescent="0.25">
      <c r="A51" s="54" t="s">
        <v>106</v>
      </c>
      <c r="B51" s="79"/>
    </row>
    <row r="52" spans="1:10" ht="21" customHeight="1" x14ac:dyDescent="0.25">
      <c r="A52" s="54" t="s">
        <v>107</v>
      </c>
      <c r="B52" s="59"/>
      <c r="D52" s="67">
        <v>-268</v>
      </c>
      <c r="E52" s="126"/>
      <c r="F52" s="67">
        <v>-2995</v>
      </c>
      <c r="G52" s="126"/>
      <c r="H52" s="56">
        <v>0</v>
      </c>
      <c r="I52" s="126"/>
      <c r="J52" s="56">
        <v>0</v>
      </c>
    </row>
    <row r="53" spans="1:10" ht="21" customHeight="1" x14ac:dyDescent="0.25">
      <c r="A53" s="54" t="s">
        <v>239</v>
      </c>
      <c r="B53" s="79">
        <v>6</v>
      </c>
      <c r="D53" s="71">
        <v>-77</v>
      </c>
      <c r="E53" s="126"/>
      <c r="F53" s="73">
        <v>1932</v>
      </c>
      <c r="G53" s="126"/>
      <c r="H53" s="73">
        <v>0</v>
      </c>
      <c r="I53" s="126"/>
      <c r="J53" s="73">
        <v>0</v>
      </c>
    </row>
    <row r="54" spans="1:10" ht="21" customHeight="1" x14ac:dyDescent="0.25">
      <c r="A54" s="54" t="s">
        <v>104</v>
      </c>
      <c r="B54" s="79"/>
      <c r="D54" s="56"/>
      <c r="E54" s="126"/>
      <c r="F54" s="56"/>
      <c r="G54" s="126"/>
      <c r="H54" s="56"/>
      <c r="I54" s="126"/>
      <c r="J54" s="56"/>
    </row>
    <row r="55" spans="1:10" ht="21" customHeight="1" x14ac:dyDescent="0.25">
      <c r="A55" s="54" t="s">
        <v>110</v>
      </c>
      <c r="B55" s="79"/>
      <c r="D55" s="73">
        <f>SUM(D52:D53)</f>
        <v>-345</v>
      </c>
      <c r="E55" s="126"/>
      <c r="F55" s="73">
        <f>SUM(F52:F53)</f>
        <v>-1063</v>
      </c>
      <c r="G55" s="126"/>
      <c r="H55" s="73">
        <f>SUM(H52:H53)</f>
        <v>0</v>
      </c>
      <c r="I55" s="126"/>
      <c r="J55" s="73">
        <f>SUM(J52:J53)</f>
        <v>0</v>
      </c>
    </row>
    <row r="56" spans="1:10" ht="21" customHeight="1" x14ac:dyDescent="0.25">
      <c r="A56" s="85" t="s">
        <v>111</v>
      </c>
      <c r="B56" s="79"/>
      <c r="D56" s="56"/>
      <c r="E56" s="126"/>
      <c r="F56" s="56"/>
      <c r="G56" s="126"/>
      <c r="H56" s="60"/>
      <c r="I56" s="126"/>
      <c r="J56" s="60"/>
    </row>
    <row r="57" spans="1:10" ht="21" customHeight="1" x14ac:dyDescent="0.25">
      <c r="A57" s="85" t="s">
        <v>105</v>
      </c>
      <c r="B57" s="79"/>
      <c r="D57" s="56"/>
      <c r="E57" s="126"/>
      <c r="F57" s="56"/>
      <c r="G57" s="126"/>
      <c r="H57" s="60"/>
      <c r="I57" s="126"/>
      <c r="J57" s="60"/>
    </row>
    <row r="58" spans="1:10" ht="21" customHeight="1" x14ac:dyDescent="0.25">
      <c r="A58" s="54" t="s">
        <v>268</v>
      </c>
      <c r="B58" s="79"/>
      <c r="D58" s="56"/>
      <c r="E58" s="126"/>
      <c r="F58" s="56"/>
    </row>
    <row r="59" spans="1:10" ht="21" customHeight="1" x14ac:dyDescent="0.25">
      <c r="A59" s="54" t="s">
        <v>269</v>
      </c>
      <c r="B59" s="79"/>
      <c r="D59" s="67">
        <v>39409</v>
      </c>
      <c r="E59" s="126"/>
      <c r="F59" s="67">
        <v>60606</v>
      </c>
      <c r="G59" s="126"/>
      <c r="H59" s="56">
        <v>0</v>
      </c>
      <c r="I59" s="126"/>
      <c r="J59" s="56">
        <v>0</v>
      </c>
    </row>
    <row r="60" spans="1:10" ht="21" customHeight="1" x14ac:dyDescent="0.25">
      <c r="A60" s="54" t="s">
        <v>239</v>
      </c>
      <c r="B60" s="79">
        <v>6</v>
      </c>
      <c r="D60" s="71">
        <v>-9860</v>
      </c>
      <c r="E60" s="126"/>
      <c r="F60" s="73">
        <v>-805</v>
      </c>
      <c r="G60" s="126"/>
      <c r="H60" s="73">
        <v>0</v>
      </c>
      <c r="I60" s="126"/>
      <c r="J60" s="73">
        <v>0</v>
      </c>
    </row>
    <row r="61" spans="1:10" ht="21" customHeight="1" x14ac:dyDescent="0.25">
      <c r="A61" s="54" t="s">
        <v>240</v>
      </c>
      <c r="B61" s="79"/>
      <c r="D61" s="56"/>
      <c r="E61" s="126"/>
      <c r="F61" s="56"/>
      <c r="G61" s="126"/>
      <c r="H61" s="56"/>
      <c r="I61" s="126"/>
      <c r="J61" s="56"/>
    </row>
    <row r="62" spans="1:10" ht="21" customHeight="1" x14ac:dyDescent="0.25">
      <c r="A62" s="54" t="s">
        <v>110</v>
      </c>
      <c r="B62" s="79"/>
      <c r="D62" s="56">
        <v>29549</v>
      </c>
      <c r="E62" s="126"/>
      <c r="F62" s="56">
        <v>59801</v>
      </c>
      <c r="G62" s="126"/>
      <c r="H62" s="56">
        <f>SUM(H59:H60)</f>
        <v>0</v>
      </c>
      <c r="I62" s="126"/>
      <c r="J62" s="56">
        <f>SUM(J59:J60)</f>
        <v>0</v>
      </c>
    </row>
    <row r="63" spans="1:10" ht="21" customHeight="1" x14ac:dyDescent="0.25">
      <c r="A63" s="57" t="s">
        <v>241</v>
      </c>
      <c r="B63" s="79"/>
      <c r="D63" s="77">
        <f>SUM(D55+D62)</f>
        <v>29204</v>
      </c>
      <c r="E63" s="67"/>
      <c r="F63" s="77">
        <f>SUM(F55+F62)</f>
        <v>58738</v>
      </c>
      <c r="G63" s="67"/>
      <c r="H63" s="77">
        <f>SUM(H55+H62)</f>
        <v>0</v>
      </c>
      <c r="I63" s="67"/>
      <c r="J63" s="77">
        <f>SUM(J55+J62)</f>
        <v>0</v>
      </c>
    </row>
    <row r="64" spans="1:10" ht="21" customHeight="1" x14ac:dyDescent="0.25">
      <c r="A64" s="57"/>
      <c r="B64" s="59"/>
      <c r="F64" s="67"/>
      <c r="G64" s="124"/>
    </row>
    <row r="65" spans="1:10" ht="21" customHeight="1" thickBot="1" x14ac:dyDescent="0.3">
      <c r="A65" s="57" t="s">
        <v>113</v>
      </c>
      <c r="B65" s="59"/>
      <c r="D65" s="80">
        <f>SUM(D46,D63)</f>
        <v>48963</v>
      </c>
      <c r="E65" s="55"/>
      <c r="F65" s="80">
        <v>-2154</v>
      </c>
      <c r="G65" s="55"/>
      <c r="H65" s="80">
        <f>SUM(H46,H55,H63)</f>
        <v>-43486</v>
      </c>
      <c r="I65" s="55"/>
      <c r="J65" s="80">
        <f>SUM(J46,J55,J63)</f>
        <v>-45750</v>
      </c>
    </row>
    <row r="66" spans="1:10" ht="21" customHeight="1" thickTop="1" x14ac:dyDescent="0.25">
      <c r="B66" s="59"/>
      <c r="F66" s="67"/>
      <c r="G66" s="124"/>
    </row>
    <row r="67" spans="1:10" ht="21" customHeight="1" x14ac:dyDescent="0.25">
      <c r="A67" s="57" t="s">
        <v>114</v>
      </c>
      <c r="B67" s="59"/>
      <c r="F67" s="67"/>
      <c r="G67" s="124"/>
    </row>
    <row r="68" spans="1:10" ht="21" customHeight="1" thickBot="1" x14ac:dyDescent="0.3">
      <c r="A68" s="54" t="s">
        <v>98</v>
      </c>
      <c r="B68" s="59"/>
      <c r="D68" s="67">
        <v>47475</v>
      </c>
      <c r="F68" s="67">
        <v>-4714</v>
      </c>
      <c r="G68" s="124"/>
      <c r="H68" s="80">
        <f>SUM(H65)</f>
        <v>-43486</v>
      </c>
      <c r="I68" s="55"/>
      <c r="J68" s="80">
        <f>SUM(J65)</f>
        <v>-45750</v>
      </c>
    </row>
    <row r="69" spans="1:10" ht="21" customHeight="1" thickTop="1" x14ac:dyDescent="0.25">
      <c r="A69" s="54" t="s">
        <v>99</v>
      </c>
      <c r="B69" s="59"/>
      <c r="D69" s="71">
        <v>1488</v>
      </c>
      <c r="E69" s="127"/>
      <c r="F69" s="100">
        <v>2560</v>
      </c>
      <c r="G69" s="124"/>
      <c r="J69" s="124"/>
    </row>
    <row r="70" spans="1:10" ht="21" customHeight="1" thickBot="1" x14ac:dyDescent="0.3">
      <c r="B70" s="59"/>
      <c r="D70" s="80">
        <f>SUM(D68:D69)</f>
        <v>48963</v>
      </c>
      <c r="E70" s="55"/>
      <c r="F70" s="80">
        <f>SUM(F68:F69)</f>
        <v>-2154</v>
      </c>
      <c r="G70" s="124"/>
      <c r="J70" s="124"/>
    </row>
    <row r="71" spans="1:10" ht="21" customHeight="1" thickTop="1" x14ac:dyDescent="0.25">
      <c r="B71" s="59"/>
      <c r="E71" s="55"/>
      <c r="F71" s="67"/>
      <c r="G71" s="124"/>
      <c r="J71" s="124"/>
    </row>
    <row r="72" spans="1:10" ht="21" customHeight="1" x14ac:dyDescent="0.25">
      <c r="A72" s="54" t="s">
        <v>33</v>
      </c>
    </row>
    <row r="73" spans="1:10" s="57" customFormat="1" ht="19.5" customHeight="1" x14ac:dyDescent="0.25">
      <c r="D73" s="117"/>
      <c r="F73" s="58"/>
      <c r="H73" s="58"/>
      <c r="J73" s="56" t="s">
        <v>74</v>
      </c>
    </row>
    <row r="74" spans="1:10" s="57" customFormat="1" ht="19.5" customHeight="1" x14ac:dyDescent="0.25">
      <c r="A74" s="57" t="s">
        <v>0</v>
      </c>
      <c r="D74" s="117"/>
      <c r="F74" s="58"/>
      <c r="H74" s="58"/>
      <c r="J74" s="58"/>
    </row>
    <row r="75" spans="1:10" s="57" customFormat="1" ht="19.5" customHeight="1" x14ac:dyDescent="0.25">
      <c r="A75" s="57" t="s">
        <v>75</v>
      </c>
      <c r="D75" s="117"/>
      <c r="F75" s="58"/>
      <c r="H75" s="58"/>
      <c r="J75" s="58"/>
    </row>
    <row r="76" spans="1:10" s="57" customFormat="1" ht="19.5" customHeight="1" x14ac:dyDescent="0.25">
      <c r="A76" s="57" t="s">
        <v>250</v>
      </c>
      <c r="D76" s="117"/>
      <c r="F76" s="58"/>
      <c r="H76" s="58"/>
      <c r="J76" s="58"/>
    </row>
    <row r="77" spans="1:10" s="59" customFormat="1" ht="19.5" customHeight="1" x14ac:dyDescent="0.25">
      <c r="D77" s="67"/>
      <c r="E77" s="54"/>
      <c r="F77" s="55"/>
      <c r="G77" s="54"/>
      <c r="H77" s="60"/>
      <c r="I77" s="54"/>
      <c r="J77" s="60" t="s">
        <v>76</v>
      </c>
    </row>
    <row r="78" spans="1:10" s="61" customFormat="1" ht="19.5" customHeight="1" x14ac:dyDescent="0.25">
      <c r="D78" s="118"/>
      <c r="E78" s="63" t="s">
        <v>3</v>
      </c>
      <c r="F78" s="62"/>
      <c r="H78" s="62"/>
      <c r="I78" s="63" t="s">
        <v>4</v>
      </c>
      <c r="J78" s="62"/>
    </row>
    <row r="79" spans="1:10" s="59" customFormat="1" ht="19.5" customHeight="1" x14ac:dyDescent="0.25">
      <c r="B79" s="90" t="s">
        <v>5</v>
      </c>
      <c r="D79" s="119" t="s">
        <v>246</v>
      </c>
      <c r="F79" s="125" t="s">
        <v>77</v>
      </c>
      <c r="G79" s="61"/>
      <c r="H79" s="120" t="s">
        <v>246</v>
      </c>
      <c r="J79" s="125" t="s">
        <v>77</v>
      </c>
    </row>
    <row r="80" spans="1:10" ht="19.5" customHeight="1" x14ac:dyDescent="0.25">
      <c r="A80" s="57" t="s">
        <v>78</v>
      </c>
      <c r="B80" s="79"/>
    </row>
    <row r="81" spans="1:10" ht="19.5" customHeight="1" x14ac:dyDescent="0.25">
      <c r="A81" s="54" t="s">
        <v>79</v>
      </c>
      <c r="B81" s="59"/>
      <c r="D81" s="67">
        <v>2619940</v>
      </c>
      <c r="E81" s="67"/>
      <c r="F81" s="67">
        <v>1496914</v>
      </c>
      <c r="G81" s="67"/>
      <c r="H81" s="70">
        <v>29981</v>
      </c>
      <c r="I81" s="67"/>
      <c r="J81" s="70">
        <v>17457</v>
      </c>
    </row>
    <row r="82" spans="1:10" ht="19.5" customHeight="1" x14ac:dyDescent="0.25">
      <c r="A82" s="54" t="s">
        <v>80</v>
      </c>
      <c r="B82" s="79"/>
      <c r="D82" s="67">
        <v>1159623</v>
      </c>
      <c r="E82" s="67"/>
      <c r="F82" s="67">
        <v>1586646</v>
      </c>
      <c r="G82" s="67"/>
      <c r="H82" s="70">
        <v>0</v>
      </c>
      <c r="I82" s="76"/>
      <c r="J82" s="70">
        <v>0</v>
      </c>
    </row>
    <row r="83" spans="1:10" ht="19.5" customHeight="1" x14ac:dyDescent="0.25">
      <c r="A83" s="54" t="s">
        <v>81</v>
      </c>
      <c r="B83" s="79"/>
      <c r="D83" s="67">
        <v>26215</v>
      </c>
      <c r="E83" s="67"/>
      <c r="F83" s="67">
        <v>27025</v>
      </c>
      <c r="G83" s="67"/>
      <c r="H83" s="60">
        <v>8658</v>
      </c>
      <c r="I83" s="76"/>
      <c r="J83" s="60">
        <v>8700</v>
      </c>
    </row>
    <row r="84" spans="1:10" ht="19.5" customHeight="1" x14ac:dyDescent="0.25">
      <c r="A84" s="54" t="s">
        <v>82</v>
      </c>
      <c r="B84" s="79"/>
      <c r="D84" s="71">
        <v>11313</v>
      </c>
      <c r="E84" s="67"/>
      <c r="F84" s="71">
        <v>12678</v>
      </c>
      <c r="G84" s="67"/>
      <c r="H84" s="128">
        <v>105758</v>
      </c>
      <c r="I84" s="67"/>
      <c r="J84" s="128">
        <v>68345</v>
      </c>
    </row>
    <row r="85" spans="1:10" ht="19.5" customHeight="1" x14ac:dyDescent="0.25">
      <c r="A85" s="57" t="s">
        <v>83</v>
      </c>
      <c r="B85" s="59"/>
      <c r="D85" s="71">
        <f>SUM(D81:D84)</f>
        <v>3817091</v>
      </c>
      <c r="E85" s="67"/>
      <c r="F85" s="71">
        <f>SUM(F81:F84)</f>
        <v>3123263</v>
      </c>
      <c r="G85" s="67"/>
      <c r="H85" s="71">
        <f>SUM(H81:H84)</f>
        <v>144397</v>
      </c>
      <c r="I85" s="67"/>
      <c r="J85" s="71">
        <f>SUM(J81:J84)</f>
        <v>94502</v>
      </c>
    </row>
    <row r="86" spans="1:10" ht="19.5" customHeight="1" x14ac:dyDescent="0.25">
      <c r="A86" s="57" t="s">
        <v>84</v>
      </c>
      <c r="B86" s="59"/>
      <c r="E86" s="67"/>
      <c r="F86" s="67"/>
      <c r="G86" s="67"/>
      <c r="I86" s="67"/>
    </row>
    <row r="87" spans="1:10" ht="19.5" customHeight="1" x14ac:dyDescent="0.25">
      <c r="A87" s="54" t="s">
        <v>85</v>
      </c>
      <c r="B87" s="59"/>
      <c r="D87" s="67">
        <v>1450115</v>
      </c>
      <c r="E87" s="67"/>
      <c r="F87" s="67">
        <v>1059121</v>
      </c>
      <c r="G87" s="67"/>
      <c r="H87" s="70">
        <v>17128</v>
      </c>
      <c r="I87" s="67"/>
      <c r="J87" s="70">
        <v>11546</v>
      </c>
    </row>
    <row r="88" spans="1:10" ht="19.5" customHeight="1" x14ac:dyDescent="0.25">
      <c r="A88" s="54" t="s">
        <v>86</v>
      </c>
      <c r="B88" s="79"/>
      <c r="D88" s="67">
        <v>545025</v>
      </c>
      <c r="E88" s="67"/>
      <c r="F88" s="67">
        <v>880966</v>
      </c>
      <c r="G88" s="67"/>
      <c r="H88" s="70">
        <v>0</v>
      </c>
      <c r="I88" s="76"/>
      <c r="J88" s="70">
        <v>0</v>
      </c>
    </row>
    <row r="89" spans="1:10" ht="19.5" customHeight="1" x14ac:dyDescent="0.25">
      <c r="A89" s="54" t="s">
        <v>87</v>
      </c>
      <c r="B89" s="79"/>
      <c r="D89" s="67">
        <v>23772</v>
      </c>
      <c r="E89" s="67"/>
      <c r="F89" s="67">
        <v>17463</v>
      </c>
      <c r="G89" s="67"/>
      <c r="H89" s="55">
        <v>4013</v>
      </c>
      <c r="I89" s="76"/>
      <c r="J89" s="55">
        <v>3501</v>
      </c>
    </row>
    <row r="90" spans="1:10" ht="19.5" customHeight="1" x14ac:dyDescent="0.25">
      <c r="A90" s="54" t="s">
        <v>88</v>
      </c>
      <c r="B90" s="79"/>
      <c r="D90" s="67">
        <v>471499</v>
      </c>
      <c r="E90" s="67"/>
      <c r="F90" s="67">
        <v>324996</v>
      </c>
      <c r="G90" s="67"/>
      <c r="H90" s="55">
        <v>255</v>
      </c>
      <c r="I90" s="76"/>
      <c r="J90" s="55">
        <v>399</v>
      </c>
    </row>
    <row r="91" spans="1:10" ht="19.5" customHeight="1" x14ac:dyDescent="0.25">
      <c r="A91" s="54" t="s">
        <v>89</v>
      </c>
      <c r="B91" s="79"/>
      <c r="D91" s="67">
        <v>1144160</v>
      </c>
      <c r="E91" s="67"/>
      <c r="F91" s="67">
        <v>836810</v>
      </c>
      <c r="G91" s="67"/>
      <c r="H91" s="55">
        <v>162544</v>
      </c>
      <c r="I91" s="67"/>
      <c r="J91" s="55">
        <v>141433</v>
      </c>
    </row>
    <row r="92" spans="1:10" ht="19.5" customHeight="1" x14ac:dyDescent="0.25">
      <c r="A92" s="57" t="s">
        <v>90</v>
      </c>
      <c r="B92" s="79"/>
      <c r="D92" s="77">
        <f>SUM(D87:D91)</f>
        <v>3634571</v>
      </c>
      <c r="E92" s="67"/>
      <c r="F92" s="77">
        <f>SUM(F87:F91)</f>
        <v>3119356</v>
      </c>
      <c r="G92" s="67"/>
      <c r="H92" s="77">
        <f>SUM(H87:H91)</f>
        <v>183940</v>
      </c>
      <c r="I92" s="67"/>
      <c r="J92" s="77">
        <f>SUM(J87:J91)</f>
        <v>156879</v>
      </c>
    </row>
    <row r="93" spans="1:10" ht="19.5" customHeight="1" x14ac:dyDescent="0.25">
      <c r="A93" s="57" t="s">
        <v>91</v>
      </c>
      <c r="B93" s="79"/>
      <c r="D93" s="67">
        <f>SUM(D85-D92)</f>
        <v>182520</v>
      </c>
      <c r="E93" s="67"/>
      <c r="F93" s="67">
        <f>SUM(F85-F92)</f>
        <v>3907</v>
      </c>
      <c r="G93" s="67"/>
      <c r="H93" s="67">
        <f>SUM(H85-H92)</f>
        <v>-39543</v>
      </c>
      <c r="I93" s="67"/>
      <c r="J93" s="67">
        <f>SUM(J85-J92)</f>
        <v>-62377</v>
      </c>
    </row>
    <row r="94" spans="1:10" ht="19.5" customHeight="1" x14ac:dyDescent="0.25">
      <c r="A94" s="54" t="s">
        <v>92</v>
      </c>
      <c r="B94" s="79">
        <v>6</v>
      </c>
      <c r="D94" s="67">
        <v>4085</v>
      </c>
      <c r="E94" s="67"/>
      <c r="F94" s="67">
        <v>25087</v>
      </c>
      <c r="G94" s="67"/>
      <c r="H94" s="70">
        <v>0</v>
      </c>
      <c r="I94" s="67"/>
      <c r="J94" s="70">
        <v>0</v>
      </c>
    </row>
    <row r="95" spans="1:10" ht="19.5" customHeight="1" x14ac:dyDescent="0.25">
      <c r="A95" s="54" t="s">
        <v>93</v>
      </c>
      <c r="B95" s="79"/>
      <c r="D95" s="67">
        <v>33664</v>
      </c>
      <c r="E95" s="67"/>
      <c r="F95" s="67">
        <v>31676</v>
      </c>
      <c r="G95" s="67"/>
      <c r="H95" s="60">
        <v>42441</v>
      </c>
      <c r="I95" s="76"/>
      <c r="J95" s="60">
        <v>33829</v>
      </c>
    </row>
    <row r="96" spans="1:10" ht="19.5" customHeight="1" x14ac:dyDescent="0.25">
      <c r="A96" s="54" t="s">
        <v>94</v>
      </c>
      <c r="B96" s="79"/>
      <c r="D96" s="71">
        <v>-155797</v>
      </c>
      <c r="E96" s="67"/>
      <c r="F96" s="71">
        <v>-146166</v>
      </c>
      <c r="G96" s="67"/>
      <c r="H96" s="71">
        <v>-80164</v>
      </c>
      <c r="I96" s="67"/>
      <c r="J96" s="71">
        <v>-54289</v>
      </c>
    </row>
    <row r="97" spans="1:10" ht="19.5" customHeight="1" x14ac:dyDescent="0.25">
      <c r="A97" s="57" t="s">
        <v>252</v>
      </c>
      <c r="B97" s="79"/>
      <c r="D97" s="70">
        <f>SUM(D93:D96)</f>
        <v>64472</v>
      </c>
      <c r="E97" s="67"/>
      <c r="F97" s="70">
        <f>SUM(F93:F96)</f>
        <v>-85496</v>
      </c>
      <c r="G97" s="67"/>
      <c r="H97" s="70">
        <f>SUM(H93:H96)</f>
        <v>-77266</v>
      </c>
      <c r="I97" s="67"/>
      <c r="J97" s="70">
        <f>SUM(J93:J96)</f>
        <v>-82837</v>
      </c>
    </row>
    <row r="98" spans="1:10" ht="19.5" customHeight="1" x14ac:dyDescent="0.25">
      <c r="A98" s="54" t="s">
        <v>95</v>
      </c>
      <c r="B98" s="79">
        <v>11</v>
      </c>
      <c r="D98" s="71">
        <v>24590</v>
      </c>
      <c r="E98" s="67"/>
      <c r="F98" s="71">
        <v>-79523</v>
      </c>
      <c r="G98" s="67"/>
      <c r="H98" s="71">
        <v>3287</v>
      </c>
      <c r="I98" s="67"/>
      <c r="J98" s="128">
        <v>2747</v>
      </c>
    </row>
    <row r="99" spans="1:10" ht="19.5" customHeight="1" thickBot="1" x14ac:dyDescent="0.3">
      <c r="A99" s="57" t="s">
        <v>253</v>
      </c>
      <c r="B99" s="59"/>
      <c r="D99" s="121">
        <f>SUM(D97:D98)</f>
        <v>89062</v>
      </c>
      <c r="E99" s="67"/>
      <c r="F99" s="121">
        <f>SUM(F97:F98)</f>
        <v>-165019</v>
      </c>
      <c r="G99" s="67"/>
      <c r="H99" s="121">
        <f>SUM(H97:H98)</f>
        <v>-73979</v>
      </c>
      <c r="I99" s="67"/>
      <c r="J99" s="121">
        <f>SUM(J97:J98)</f>
        <v>-80090</v>
      </c>
    </row>
    <row r="100" spans="1:10" ht="18.75" customHeight="1" thickTop="1" x14ac:dyDescent="0.25">
      <c r="A100" s="57"/>
      <c r="B100" s="59"/>
      <c r="E100" s="67"/>
      <c r="F100" s="67"/>
      <c r="G100" s="67"/>
      <c r="I100" s="67"/>
    </row>
    <row r="101" spans="1:10" ht="21" customHeight="1" x14ac:dyDescent="0.25">
      <c r="A101" s="57" t="s">
        <v>97</v>
      </c>
      <c r="B101" s="59"/>
      <c r="E101" s="67"/>
      <c r="F101" s="67"/>
      <c r="G101" s="67"/>
      <c r="I101" s="55"/>
    </row>
    <row r="102" spans="1:10" ht="21" customHeight="1" thickBot="1" x14ac:dyDescent="0.3">
      <c r="A102" s="54" t="s">
        <v>98</v>
      </c>
      <c r="B102" s="59"/>
      <c r="D102" s="67">
        <v>84649</v>
      </c>
      <c r="E102" s="55"/>
      <c r="F102" s="67">
        <v>-163741</v>
      </c>
      <c r="G102" s="55"/>
      <c r="H102" s="122">
        <f>SUM(H99)</f>
        <v>-73979</v>
      </c>
      <c r="I102" s="55"/>
      <c r="J102" s="122">
        <v>-80090</v>
      </c>
    </row>
    <row r="103" spans="1:10" ht="21" customHeight="1" thickTop="1" x14ac:dyDescent="0.25">
      <c r="A103" s="54" t="s">
        <v>99</v>
      </c>
      <c r="B103" s="59"/>
      <c r="D103" s="71">
        <v>4413</v>
      </c>
      <c r="E103" s="55"/>
      <c r="F103" s="71">
        <v>-1278</v>
      </c>
      <c r="G103" s="55"/>
      <c r="I103" s="55"/>
    </row>
    <row r="104" spans="1:10" ht="21" customHeight="1" thickBot="1" x14ac:dyDescent="0.3">
      <c r="B104" s="59"/>
      <c r="D104" s="121">
        <f>SUM(D102:D103)</f>
        <v>89062</v>
      </c>
      <c r="E104" s="55"/>
      <c r="F104" s="121">
        <f>SUM(F102:F103)</f>
        <v>-165019</v>
      </c>
      <c r="G104" s="55"/>
      <c r="I104" s="55"/>
    </row>
    <row r="105" spans="1:10" ht="21" customHeight="1" thickTop="1" x14ac:dyDescent="0.25">
      <c r="A105" s="57" t="s">
        <v>100</v>
      </c>
      <c r="B105" s="59"/>
      <c r="E105" s="55"/>
      <c r="F105" s="67"/>
      <c r="G105" s="55"/>
      <c r="I105" s="55"/>
    </row>
    <row r="106" spans="1:10" ht="21" customHeight="1" x14ac:dyDescent="0.25">
      <c r="A106" s="57" t="s">
        <v>101</v>
      </c>
      <c r="B106" s="79"/>
      <c r="F106" s="67"/>
    </row>
    <row r="107" spans="1:10" ht="21" customHeight="1" thickBot="1" x14ac:dyDescent="0.3">
      <c r="A107" s="54" t="s">
        <v>254</v>
      </c>
      <c r="B107" s="59"/>
      <c r="D107" s="123">
        <f>(D102/166682701)*1000</f>
        <v>0.50784514225024469</v>
      </c>
      <c r="E107" s="124"/>
      <c r="F107" s="123">
        <f>(F102/166682701)*1000</f>
        <v>-0.98235149189237103</v>
      </c>
      <c r="G107" s="124"/>
      <c r="H107" s="123">
        <f>(H102/166682701)*1000</f>
        <v>-0.44383130076587851</v>
      </c>
      <c r="I107" s="124"/>
      <c r="J107" s="123">
        <f>(J102/166682701)*1000</f>
        <v>-0.48049377361601553</v>
      </c>
    </row>
    <row r="108" spans="1:10" ht="20.25" customHeight="1" thickTop="1" x14ac:dyDescent="0.25"/>
    <row r="109" spans="1:10" ht="13.5" customHeight="1" x14ac:dyDescent="0.25">
      <c r="B109" s="59"/>
      <c r="F109" s="124"/>
      <c r="G109" s="124"/>
      <c r="J109" s="124"/>
    </row>
    <row r="110" spans="1:10" ht="21" customHeight="1" x14ac:dyDescent="0.25">
      <c r="A110" s="54" t="s">
        <v>33</v>
      </c>
    </row>
    <row r="111" spans="1:10" s="57" customFormat="1" ht="19.5" customHeight="1" x14ac:dyDescent="0.25">
      <c r="D111" s="117"/>
      <c r="F111" s="58"/>
      <c r="H111" s="60"/>
      <c r="J111" s="56" t="s">
        <v>74</v>
      </c>
    </row>
    <row r="112" spans="1:10" s="57" customFormat="1" ht="19.5" customHeight="1" x14ac:dyDescent="0.25">
      <c r="A112" s="57" t="s">
        <v>0</v>
      </c>
      <c r="D112" s="117"/>
      <c r="F112" s="58"/>
      <c r="H112" s="58"/>
      <c r="J112" s="58"/>
    </row>
    <row r="113" spans="1:10" s="57" customFormat="1" ht="21" customHeight="1" x14ac:dyDescent="0.25">
      <c r="A113" s="57" t="s">
        <v>102</v>
      </c>
      <c r="D113" s="117"/>
      <c r="F113" s="58"/>
      <c r="H113" s="58"/>
      <c r="J113" s="58"/>
    </row>
    <row r="114" spans="1:10" s="57" customFormat="1" ht="21" customHeight="1" x14ac:dyDescent="0.25">
      <c r="A114" s="57" t="s">
        <v>250</v>
      </c>
      <c r="D114" s="117"/>
      <c r="F114" s="58"/>
      <c r="H114" s="58"/>
      <c r="J114" s="58"/>
    </row>
    <row r="115" spans="1:10" s="59" customFormat="1" ht="21" customHeight="1" x14ac:dyDescent="0.25">
      <c r="D115" s="67"/>
      <c r="E115" s="54"/>
      <c r="F115" s="55"/>
      <c r="G115" s="54"/>
      <c r="H115" s="60"/>
      <c r="I115" s="54"/>
      <c r="J115" s="60" t="s">
        <v>2</v>
      </c>
    </row>
    <row r="116" spans="1:10" s="61" customFormat="1" ht="21" customHeight="1" x14ac:dyDescent="0.25">
      <c r="D116" s="118"/>
      <c r="E116" s="63" t="s">
        <v>3</v>
      </c>
      <c r="F116" s="62"/>
      <c r="H116" s="62"/>
      <c r="I116" s="63" t="s">
        <v>4</v>
      </c>
      <c r="J116" s="62"/>
    </row>
    <row r="117" spans="1:10" s="59" customFormat="1" ht="21" customHeight="1" x14ac:dyDescent="0.25">
      <c r="B117" s="90" t="s">
        <v>5</v>
      </c>
      <c r="D117" s="119" t="s">
        <v>246</v>
      </c>
      <c r="F117" s="119" t="s">
        <v>77</v>
      </c>
      <c r="G117" s="61"/>
      <c r="H117" s="119" t="s">
        <v>246</v>
      </c>
      <c r="J117" s="120" t="s">
        <v>77</v>
      </c>
    </row>
    <row r="118" spans="1:10" ht="21" customHeight="1" thickBot="1" x14ac:dyDescent="0.3">
      <c r="A118" s="57" t="s">
        <v>253</v>
      </c>
      <c r="B118" s="59"/>
      <c r="D118" s="80">
        <f>SUM(D99)</f>
        <v>89062</v>
      </c>
      <c r="E118" s="55"/>
      <c r="F118" s="80">
        <f>SUM(F99)</f>
        <v>-165019</v>
      </c>
      <c r="G118" s="55"/>
      <c r="H118" s="80">
        <f>SUM(H99)</f>
        <v>-73979</v>
      </c>
      <c r="I118" s="55"/>
      <c r="J118" s="80">
        <f>SUM(J99)</f>
        <v>-80090</v>
      </c>
    </row>
    <row r="119" spans="1:10" ht="21" customHeight="1" thickTop="1" x14ac:dyDescent="0.25">
      <c r="B119" s="59"/>
      <c r="E119" s="55"/>
      <c r="G119" s="55"/>
      <c r="I119" s="55"/>
    </row>
    <row r="120" spans="1:10" ht="21" customHeight="1" x14ac:dyDescent="0.25">
      <c r="A120" s="57" t="s">
        <v>103</v>
      </c>
      <c r="B120" s="59"/>
      <c r="E120" s="55"/>
      <c r="G120" s="55"/>
      <c r="I120" s="55"/>
    </row>
    <row r="121" spans="1:10" ht="21" customHeight="1" x14ac:dyDescent="0.25">
      <c r="A121" s="85" t="s">
        <v>104</v>
      </c>
      <c r="B121" s="59"/>
      <c r="E121" s="55"/>
      <c r="G121" s="55"/>
      <c r="I121" s="55"/>
    </row>
    <row r="122" spans="1:10" ht="21" customHeight="1" x14ac:dyDescent="0.25">
      <c r="A122" s="85" t="s">
        <v>105</v>
      </c>
      <c r="B122" s="59"/>
      <c r="E122" s="55"/>
      <c r="G122" s="55"/>
      <c r="I122" s="55"/>
    </row>
    <row r="123" spans="1:10" ht="21" customHeight="1" x14ac:dyDescent="0.25">
      <c r="A123" s="54" t="s">
        <v>106</v>
      </c>
      <c r="B123" s="79"/>
    </row>
    <row r="124" spans="1:10" ht="21" customHeight="1" x14ac:dyDescent="0.25">
      <c r="A124" s="54" t="s">
        <v>107</v>
      </c>
      <c r="B124" s="59"/>
      <c r="D124" s="67">
        <v>-3697</v>
      </c>
      <c r="E124" s="126"/>
      <c r="F124" s="67">
        <v>1526</v>
      </c>
      <c r="G124" s="126"/>
      <c r="H124" s="56">
        <v>0</v>
      </c>
      <c r="I124" s="126"/>
      <c r="J124" s="56">
        <v>0</v>
      </c>
    </row>
    <row r="125" spans="1:10" ht="21" customHeight="1" x14ac:dyDescent="0.25">
      <c r="A125" s="54" t="s">
        <v>108</v>
      </c>
      <c r="B125" s="79">
        <v>6</v>
      </c>
      <c r="D125" s="73">
        <v>5129</v>
      </c>
      <c r="E125" s="126"/>
      <c r="F125" s="73">
        <v>2798</v>
      </c>
      <c r="G125" s="126"/>
      <c r="H125" s="73">
        <v>0</v>
      </c>
      <c r="I125" s="126"/>
      <c r="J125" s="73">
        <v>0</v>
      </c>
    </row>
    <row r="126" spans="1:10" ht="21" customHeight="1" x14ac:dyDescent="0.25">
      <c r="A126" s="54" t="s">
        <v>109</v>
      </c>
      <c r="B126" s="79"/>
      <c r="D126" s="56"/>
      <c r="E126" s="126"/>
      <c r="F126" s="56"/>
      <c r="G126" s="126"/>
      <c r="H126" s="56"/>
      <c r="I126" s="126"/>
      <c r="J126" s="56"/>
    </row>
    <row r="127" spans="1:10" ht="21" customHeight="1" x14ac:dyDescent="0.25">
      <c r="A127" s="54" t="s">
        <v>110</v>
      </c>
      <c r="B127" s="79"/>
      <c r="D127" s="73">
        <f>SUM(D124:D125)</f>
        <v>1432</v>
      </c>
      <c r="E127" s="126"/>
      <c r="F127" s="73">
        <f>SUM(F124:F125)</f>
        <v>4324</v>
      </c>
      <c r="G127" s="126"/>
      <c r="H127" s="73">
        <f>SUM(H124:H125)</f>
        <v>0</v>
      </c>
      <c r="I127" s="126"/>
      <c r="J127" s="73">
        <f>SUM(J124:J125)</f>
        <v>0</v>
      </c>
    </row>
    <row r="128" spans="1:10" ht="21" customHeight="1" x14ac:dyDescent="0.25">
      <c r="A128" s="85" t="s">
        <v>111</v>
      </c>
      <c r="B128" s="79"/>
      <c r="D128" s="56"/>
      <c r="E128" s="126"/>
      <c r="F128" s="56"/>
      <c r="G128" s="126"/>
      <c r="H128" s="60"/>
      <c r="I128" s="126"/>
      <c r="J128" s="60"/>
    </row>
    <row r="129" spans="1:10" ht="21" customHeight="1" x14ac:dyDescent="0.25">
      <c r="A129" s="85" t="s">
        <v>105</v>
      </c>
      <c r="B129" s="79"/>
      <c r="D129" s="56"/>
      <c r="E129" s="126"/>
      <c r="F129" s="56"/>
      <c r="G129" s="126"/>
      <c r="H129" s="60"/>
      <c r="I129" s="126"/>
      <c r="J129" s="60"/>
    </row>
    <row r="130" spans="1:10" ht="21" customHeight="1" x14ac:dyDescent="0.25">
      <c r="A130" s="54" t="s">
        <v>270</v>
      </c>
      <c r="B130" s="79"/>
      <c r="D130" s="56"/>
      <c r="E130" s="126"/>
      <c r="F130" s="56"/>
    </row>
    <row r="131" spans="1:10" ht="21" customHeight="1" x14ac:dyDescent="0.25">
      <c r="A131" s="54" t="s">
        <v>269</v>
      </c>
      <c r="B131" s="79"/>
      <c r="D131" s="56">
        <v>108218</v>
      </c>
      <c r="E131" s="126"/>
      <c r="F131" s="56">
        <v>15687</v>
      </c>
      <c r="G131" s="126"/>
      <c r="H131" s="56">
        <v>0</v>
      </c>
      <c r="I131" s="126"/>
      <c r="J131" s="56">
        <v>0</v>
      </c>
    </row>
    <row r="132" spans="1:10" ht="21" customHeight="1" x14ac:dyDescent="0.25">
      <c r="A132" s="54" t="s">
        <v>239</v>
      </c>
      <c r="B132" s="79">
        <v>6</v>
      </c>
      <c r="D132" s="73">
        <v>-11226</v>
      </c>
      <c r="E132" s="126"/>
      <c r="F132" s="73">
        <v>-456</v>
      </c>
      <c r="G132" s="126"/>
      <c r="H132" s="73">
        <v>0</v>
      </c>
      <c r="I132" s="126"/>
      <c r="J132" s="73">
        <v>0</v>
      </c>
    </row>
    <row r="133" spans="1:10" ht="21" customHeight="1" x14ac:dyDescent="0.25">
      <c r="A133" s="54" t="s">
        <v>240</v>
      </c>
      <c r="B133" s="79"/>
      <c r="D133" s="56"/>
      <c r="E133" s="126"/>
      <c r="F133" s="56"/>
      <c r="G133" s="126"/>
      <c r="H133" s="56"/>
      <c r="I133" s="126"/>
      <c r="J133" s="56"/>
    </row>
    <row r="134" spans="1:10" ht="21" customHeight="1" x14ac:dyDescent="0.25">
      <c r="A134" s="54" t="s">
        <v>110</v>
      </c>
      <c r="B134" s="79"/>
      <c r="D134" s="56">
        <f>SUM(D131:D132)</f>
        <v>96992</v>
      </c>
      <c r="E134" s="126"/>
      <c r="F134" s="56">
        <f>SUM(F131:F132)</f>
        <v>15231</v>
      </c>
      <c r="G134" s="126"/>
      <c r="H134" s="56">
        <f>SUM(H131:H132)</f>
        <v>0</v>
      </c>
      <c r="I134" s="126"/>
      <c r="J134" s="56">
        <f>SUM(J131:J132)</f>
        <v>0</v>
      </c>
    </row>
    <row r="135" spans="1:10" ht="21" customHeight="1" x14ac:dyDescent="0.25">
      <c r="A135" s="57" t="s">
        <v>241</v>
      </c>
      <c r="B135" s="79"/>
      <c r="D135" s="77">
        <f>D134+D127</f>
        <v>98424</v>
      </c>
      <c r="E135" s="67"/>
      <c r="F135" s="77">
        <f>F134+F127</f>
        <v>19555</v>
      </c>
      <c r="G135" s="67"/>
      <c r="H135" s="77">
        <f>SUM(H134)</f>
        <v>0</v>
      </c>
      <c r="I135" s="67"/>
      <c r="J135" s="77">
        <f>SUM(J134)</f>
        <v>0</v>
      </c>
    </row>
    <row r="136" spans="1:10" ht="21" customHeight="1" x14ac:dyDescent="0.25">
      <c r="A136" s="57"/>
      <c r="B136" s="59"/>
      <c r="F136" s="67"/>
      <c r="G136" s="124"/>
    </row>
    <row r="137" spans="1:10" ht="21" customHeight="1" thickBot="1" x14ac:dyDescent="0.3">
      <c r="A137" s="57" t="s">
        <v>113</v>
      </c>
      <c r="B137" s="59"/>
      <c r="D137" s="80">
        <f>D135+D118</f>
        <v>187486</v>
      </c>
      <c r="E137" s="55"/>
      <c r="F137" s="80">
        <f>F135+F118</f>
        <v>-145464</v>
      </c>
      <c r="G137" s="55"/>
      <c r="H137" s="80">
        <f>SUM(H118,H127,H134,H135)</f>
        <v>-73979</v>
      </c>
      <c r="I137" s="55"/>
      <c r="J137" s="80">
        <f>SUM(J118,J127,J134,J135)</f>
        <v>-80090</v>
      </c>
    </row>
    <row r="138" spans="1:10" ht="21" customHeight="1" thickTop="1" x14ac:dyDescent="0.25">
      <c r="B138" s="59"/>
      <c r="F138" s="67"/>
      <c r="G138" s="124"/>
    </row>
    <row r="139" spans="1:10" ht="21" customHeight="1" x14ac:dyDescent="0.25">
      <c r="A139" s="57" t="s">
        <v>114</v>
      </c>
      <c r="B139" s="59"/>
      <c r="F139" s="67"/>
      <c r="G139" s="124"/>
    </row>
    <row r="140" spans="1:10" ht="21" customHeight="1" thickBot="1" x14ac:dyDescent="0.3">
      <c r="A140" s="54" t="s">
        <v>98</v>
      </c>
      <c r="B140" s="59"/>
      <c r="D140" s="67">
        <v>182821</v>
      </c>
      <c r="F140" s="67">
        <v>-145617</v>
      </c>
      <c r="G140" s="124"/>
      <c r="H140" s="80">
        <f>SUM(H137)</f>
        <v>-73979</v>
      </c>
      <c r="J140" s="80">
        <f>SUM(J137)</f>
        <v>-80090</v>
      </c>
    </row>
    <row r="141" spans="1:10" ht="21" customHeight="1" thickTop="1" x14ac:dyDescent="0.25">
      <c r="A141" s="54" t="s">
        <v>99</v>
      </c>
      <c r="B141" s="59"/>
      <c r="D141" s="100">
        <v>4665</v>
      </c>
      <c r="E141" s="127"/>
      <c r="F141" s="100">
        <v>153</v>
      </c>
      <c r="G141" s="124"/>
      <c r="J141" s="124"/>
    </row>
    <row r="142" spans="1:10" ht="21" customHeight="1" thickBot="1" x14ac:dyDescent="0.3">
      <c r="B142" s="59"/>
      <c r="D142" s="80">
        <f>SUM(D140:D141)</f>
        <v>187486</v>
      </c>
      <c r="E142" s="55"/>
      <c r="F142" s="80">
        <f>SUM(F140:F141)</f>
        <v>-145464</v>
      </c>
      <c r="G142" s="124"/>
      <c r="J142" s="124"/>
    </row>
    <row r="143" spans="1:10" ht="21" customHeight="1" thickTop="1" x14ac:dyDescent="0.25">
      <c r="B143" s="59"/>
      <c r="E143" s="55"/>
      <c r="F143" s="67"/>
      <c r="G143" s="124"/>
      <c r="J143" s="124"/>
    </row>
    <row r="144" spans="1:10" ht="21" customHeight="1" x14ac:dyDescent="0.25">
      <c r="A144" s="54" t="s">
        <v>33</v>
      </c>
    </row>
    <row r="145" spans="1:10" s="57" customFormat="1" ht="21" customHeight="1" x14ac:dyDescent="0.25">
      <c r="A145" s="54"/>
      <c r="B145" s="54"/>
      <c r="C145" s="54"/>
      <c r="D145" s="67"/>
      <c r="E145" s="55"/>
      <c r="F145" s="55"/>
      <c r="G145" s="55"/>
      <c r="H145" s="55"/>
      <c r="I145" s="55"/>
      <c r="J145" s="55"/>
    </row>
    <row r="146" spans="1:10" ht="21" customHeight="1" x14ac:dyDescent="0.25">
      <c r="E146" s="55"/>
      <c r="G146" s="55"/>
      <c r="I146" s="55"/>
    </row>
    <row r="147" spans="1:10" ht="21" customHeight="1" x14ac:dyDescent="0.25">
      <c r="B147" s="129"/>
      <c r="D147" s="130"/>
      <c r="F147" s="131"/>
      <c r="H147" s="131"/>
      <c r="J147" s="131"/>
    </row>
    <row r="148" spans="1:10" ht="21" customHeight="1" x14ac:dyDescent="0.25">
      <c r="A148" s="57"/>
    </row>
    <row r="150" spans="1:10" ht="21" customHeight="1" x14ac:dyDescent="0.25">
      <c r="E150" s="55"/>
      <c r="G150" s="55"/>
      <c r="I150" s="55"/>
    </row>
    <row r="151" spans="1:10" ht="21" customHeight="1" x14ac:dyDescent="0.25">
      <c r="E151" s="55"/>
      <c r="G151" s="55"/>
      <c r="I151" s="55"/>
    </row>
    <row r="152" spans="1:10" ht="21" customHeight="1" x14ac:dyDescent="0.25">
      <c r="E152" s="55"/>
      <c r="G152" s="55"/>
      <c r="I152" s="55"/>
    </row>
    <row r="153" spans="1:10" ht="21" customHeight="1" x14ac:dyDescent="0.25">
      <c r="E153" s="55"/>
      <c r="G153" s="55"/>
      <c r="I153" s="55"/>
    </row>
    <row r="154" spans="1:10" ht="21" customHeight="1" x14ac:dyDescent="0.25">
      <c r="A154" s="57"/>
      <c r="E154" s="55"/>
      <c r="G154" s="55"/>
      <c r="I154" s="55"/>
    </row>
    <row r="155" spans="1:10" ht="21" customHeight="1" x14ac:dyDescent="0.25">
      <c r="E155" s="55"/>
      <c r="G155" s="55"/>
      <c r="I155" s="55"/>
    </row>
    <row r="156" spans="1:10" ht="21" customHeight="1" x14ac:dyDescent="0.25">
      <c r="E156" s="55"/>
      <c r="G156" s="55"/>
      <c r="I156" s="55"/>
    </row>
    <row r="157" spans="1:10" ht="21" customHeight="1" x14ac:dyDescent="0.25">
      <c r="E157" s="55"/>
      <c r="G157" s="55"/>
      <c r="I157" s="55"/>
    </row>
    <row r="158" spans="1:10" ht="21" customHeight="1" x14ac:dyDescent="0.25">
      <c r="E158" s="55"/>
      <c r="G158" s="55"/>
      <c r="I158" s="55"/>
    </row>
    <row r="159" spans="1:10" ht="21" customHeight="1" x14ac:dyDescent="0.25">
      <c r="E159" s="55"/>
      <c r="G159" s="55"/>
      <c r="I159" s="55"/>
    </row>
    <row r="160" spans="1:10" ht="21" customHeight="1" x14ac:dyDescent="0.25">
      <c r="E160" s="55"/>
      <c r="G160" s="55"/>
      <c r="I160" s="55"/>
    </row>
    <row r="161" spans="2:4" s="55" customFormat="1" ht="21" customHeight="1" x14ac:dyDescent="0.25">
      <c r="B161" s="54"/>
      <c r="C161" s="54"/>
      <c r="D161" s="67"/>
    </row>
    <row r="162" spans="2:4" s="55" customFormat="1" ht="21" customHeight="1" x14ac:dyDescent="0.25">
      <c r="B162" s="85"/>
      <c r="C162" s="54"/>
      <c r="D162" s="67"/>
    </row>
    <row r="163" spans="2:4" s="55" customFormat="1" ht="21" customHeight="1" x14ac:dyDescent="0.25">
      <c r="B163" s="54"/>
      <c r="C163" s="54"/>
      <c r="D163" s="67"/>
    </row>
    <row r="164" spans="2:4" s="55" customFormat="1" ht="21" customHeight="1" x14ac:dyDescent="0.25">
      <c r="B164" s="54"/>
      <c r="C164" s="54"/>
      <c r="D164" s="67"/>
    </row>
    <row r="165" spans="2:4" s="55" customFormat="1" ht="21" customHeight="1" x14ac:dyDescent="0.25">
      <c r="B165" s="54"/>
      <c r="C165" s="54"/>
      <c r="D165" s="67"/>
    </row>
    <row r="166" spans="2:4" s="55" customFormat="1" ht="21" customHeight="1" x14ac:dyDescent="0.25">
      <c r="B166" s="54"/>
      <c r="C166" s="54"/>
      <c r="D166" s="67"/>
    </row>
    <row r="167" spans="2:4" s="55" customFormat="1" ht="21" customHeight="1" x14ac:dyDescent="0.25">
      <c r="B167" s="54"/>
      <c r="C167" s="54"/>
      <c r="D167" s="67"/>
    </row>
    <row r="168" spans="2:4" s="55" customFormat="1" ht="21" customHeight="1" x14ac:dyDescent="0.25">
      <c r="B168" s="54"/>
      <c r="C168" s="54"/>
      <c r="D168" s="67"/>
    </row>
    <row r="169" spans="2:4" s="55" customFormat="1" ht="21" customHeight="1" x14ac:dyDescent="0.25">
      <c r="B169" s="54"/>
      <c r="C169" s="54"/>
      <c r="D169" s="67"/>
    </row>
    <row r="170" spans="2:4" s="55" customFormat="1" ht="21" customHeight="1" x14ac:dyDescent="0.25">
      <c r="B170" s="54"/>
      <c r="C170" s="54"/>
      <c r="D170" s="67"/>
    </row>
    <row r="171" spans="2:4" s="55" customFormat="1" ht="21" customHeight="1" x14ac:dyDescent="0.25">
      <c r="B171" s="54"/>
      <c r="C171" s="54"/>
      <c r="D171" s="67"/>
    </row>
    <row r="172" spans="2:4" s="55" customFormat="1" ht="21" customHeight="1" x14ac:dyDescent="0.25">
      <c r="B172" s="54"/>
      <c r="C172" s="54"/>
      <c r="D172" s="67"/>
    </row>
    <row r="173" spans="2:4" s="55" customFormat="1" ht="21" customHeight="1" x14ac:dyDescent="0.25">
      <c r="B173" s="54"/>
      <c r="C173" s="54"/>
      <c r="D173" s="67"/>
    </row>
    <row r="174" spans="2:4" s="55" customFormat="1" ht="21" customHeight="1" x14ac:dyDescent="0.25">
      <c r="B174" s="54"/>
      <c r="C174" s="54"/>
      <c r="D174" s="67"/>
    </row>
    <row r="175" spans="2:4" s="55" customFormat="1" ht="21" customHeight="1" x14ac:dyDescent="0.25">
      <c r="B175" s="54"/>
      <c r="C175" s="54"/>
      <c r="D175" s="67"/>
    </row>
    <row r="176" spans="2:4" s="55" customFormat="1" ht="21" customHeight="1" x14ac:dyDescent="0.25">
      <c r="B176" s="54"/>
      <c r="C176" s="54"/>
      <c r="D176" s="67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3"/>
  <sheetViews>
    <sheetView showGridLines="0" topLeftCell="A19" zoomScale="145" zoomScaleNormal="145" zoomScaleSheetLayoutView="115" workbookViewId="0">
      <selection activeCell="A27" sqref="A27"/>
    </sheetView>
  </sheetViews>
  <sheetFormatPr defaultColWidth="9.44140625" defaultRowHeight="15" customHeight="1" x14ac:dyDescent="0.25"/>
  <cols>
    <col min="1" max="1" width="26.44140625" style="9" customWidth="1"/>
    <col min="2" max="2" width="5.44140625" style="9" customWidth="1"/>
    <col min="3" max="3" width="1.44140625" style="9" customWidth="1"/>
    <col min="4" max="4" width="11" style="9" customWidth="1"/>
    <col min="5" max="5" width="1.44140625" style="9" customWidth="1"/>
    <col min="6" max="6" width="11" style="9" customWidth="1"/>
    <col min="7" max="7" width="1.44140625" style="9" customWidth="1"/>
    <col min="8" max="8" width="11" style="9" customWidth="1"/>
    <col min="9" max="9" width="1.44140625" style="9" customWidth="1"/>
    <col min="10" max="10" width="11" style="9" customWidth="1"/>
    <col min="11" max="11" width="1.44140625" style="9" customWidth="1"/>
    <col min="12" max="12" width="11" style="9" customWidth="1"/>
    <col min="13" max="13" width="1.44140625" style="9" customWidth="1"/>
    <col min="14" max="14" width="11" style="9" customWidth="1"/>
    <col min="15" max="15" width="1.44140625" style="9" customWidth="1"/>
    <col min="16" max="16" width="11" style="9" customWidth="1"/>
    <col min="17" max="17" width="1.44140625" style="9" customWidth="1"/>
    <col min="18" max="18" width="11" style="9" customWidth="1"/>
    <col min="19" max="19" width="1.44140625" style="9" customWidth="1"/>
    <col min="20" max="20" width="12.5546875" style="9" customWidth="1"/>
    <col min="21" max="21" width="1.44140625" style="9" customWidth="1"/>
    <col min="22" max="22" width="12.5546875" style="9" customWidth="1"/>
    <col min="23" max="23" width="1.44140625" style="9" customWidth="1"/>
    <col min="24" max="24" width="11" style="9" customWidth="1"/>
    <col min="25" max="25" width="1.44140625" style="9" customWidth="1"/>
    <col min="26" max="26" width="11.5546875" style="9" customWidth="1"/>
    <col min="27" max="27" width="1.44140625" style="9" customWidth="1"/>
    <col min="28" max="28" width="11" style="9" customWidth="1"/>
    <col min="29" max="29" width="1.44140625" style="9" customWidth="1"/>
    <col min="30" max="30" width="11" style="9" customWidth="1"/>
    <col min="31" max="16384" width="9.44140625" style="9"/>
  </cols>
  <sheetData>
    <row r="1" spans="1:30" ht="15" customHeight="1" x14ac:dyDescent="0.25">
      <c r="AD1" s="10" t="s">
        <v>74</v>
      </c>
    </row>
    <row r="2" spans="1:30" s="11" customFormat="1" ht="15" customHeight="1" x14ac:dyDescent="0.25">
      <c r="A2" s="11" t="s">
        <v>0</v>
      </c>
      <c r="AD2" s="12"/>
    </row>
    <row r="3" spans="1:30" s="11" customFormat="1" ht="15" customHeight="1" x14ac:dyDescent="0.25">
      <c r="A3" s="11" t="s">
        <v>115</v>
      </c>
    </row>
    <row r="4" spans="1:30" s="11" customFormat="1" ht="15" customHeight="1" x14ac:dyDescent="0.25">
      <c r="A4" s="11" t="s">
        <v>250</v>
      </c>
    </row>
    <row r="5" spans="1:30" ht="15" customHeight="1" x14ac:dyDescent="0.25">
      <c r="AD5" s="13" t="s">
        <v>2</v>
      </c>
    </row>
    <row r="6" spans="1:30" ht="15" customHeight="1" x14ac:dyDescent="0.25">
      <c r="C6" s="14"/>
      <c r="D6" s="15" t="s">
        <v>3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s="14" customFormat="1" ht="15" customHeight="1" x14ac:dyDescent="0.25">
      <c r="D7" s="133" t="s">
        <v>116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7"/>
      <c r="AB7" s="17"/>
    </row>
    <row r="8" spans="1:30" s="14" customFormat="1" ht="15" customHeight="1" x14ac:dyDescent="0.25">
      <c r="P8" s="134" t="s">
        <v>67</v>
      </c>
      <c r="Q8" s="134"/>
      <c r="R8" s="134"/>
      <c r="S8" s="134"/>
      <c r="T8" s="134"/>
      <c r="U8" s="134"/>
      <c r="V8" s="134"/>
      <c r="W8" s="134"/>
      <c r="X8" s="134"/>
      <c r="Y8" s="18"/>
      <c r="Z8" s="9"/>
    </row>
    <row r="9" spans="1:30" s="14" customFormat="1" ht="15" customHeight="1" x14ac:dyDescent="0.25">
      <c r="P9" s="133" t="s">
        <v>117</v>
      </c>
      <c r="Q9" s="133"/>
      <c r="R9" s="133"/>
      <c r="S9" s="133"/>
      <c r="T9" s="133"/>
      <c r="U9" s="133"/>
      <c r="V9" s="133"/>
      <c r="W9" s="19"/>
    </row>
    <row r="10" spans="1:30" s="14" customFormat="1" ht="15" customHeight="1" x14ac:dyDescent="0.25">
      <c r="P10" s="14" t="s">
        <v>118</v>
      </c>
    </row>
    <row r="11" spans="1:30" s="14" customFormat="1" ht="15" customHeight="1" x14ac:dyDescent="0.25">
      <c r="H11" s="14" t="s">
        <v>235</v>
      </c>
      <c r="P11" s="14" t="s">
        <v>119</v>
      </c>
      <c r="T11" s="14" t="s">
        <v>243</v>
      </c>
      <c r="AB11" s="14" t="s">
        <v>120</v>
      </c>
    </row>
    <row r="12" spans="1:30" s="14" customFormat="1" ht="15" customHeight="1" x14ac:dyDescent="0.25">
      <c r="H12" s="14" t="s">
        <v>234</v>
      </c>
      <c r="P12" s="14" t="s">
        <v>121</v>
      </c>
      <c r="T12" s="14" t="s">
        <v>122</v>
      </c>
      <c r="V12" s="14" t="s">
        <v>123</v>
      </c>
      <c r="X12" s="14" t="s">
        <v>124</v>
      </c>
      <c r="Z12" s="14" t="s">
        <v>125</v>
      </c>
      <c r="AB12" s="14" t="s">
        <v>126</v>
      </c>
    </row>
    <row r="13" spans="1:30" s="14" customFormat="1" ht="15" customHeight="1" x14ac:dyDescent="0.25">
      <c r="D13" s="14" t="s">
        <v>127</v>
      </c>
      <c r="H13" s="14" t="s">
        <v>233</v>
      </c>
      <c r="L13" s="134" t="s">
        <v>64</v>
      </c>
      <c r="M13" s="134"/>
      <c r="N13" s="134"/>
      <c r="P13" s="14" t="s">
        <v>128</v>
      </c>
      <c r="R13" s="14" t="s">
        <v>129</v>
      </c>
      <c r="T13" s="14" t="s">
        <v>130</v>
      </c>
      <c r="V13" s="14" t="s">
        <v>131</v>
      </c>
      <c r="X13" s="14" t="s">
        <v>132</v>
      </c>
      <c r="Z13" s="14" t="s">
        <v>133</v>
      </c>
      <c r="AB13" s="14" t="s">
        <v>134</v>
      </c>
      <c r="AD13" s="14" t="s">
        <v>135</v>
      </c>
    </row>
    <row r="14" spans="1:30" s="14" customFormat="1" ht="15" customHeight="1" x14ac:dyDescent="0.25">
      <c r="D14" s="14" t="s">
        <v>136</v>
      </c>
      <c r="H14" s="14" t="s">
        <v>232</v>
      </c>
      <c r="L14" s="14" t="s">
        <v>137</v>
      </c>
      <c r="P14" s="14" t="s">
        <v>138</v>
      </c>
      <c r="R14" s="14" t="s">
        <v>139</v>
      </c>
      <c r="T14" s="14" t="s">
        <v>140</v>
      </c>
      <c r="V14" s="14" t="s">
        <v>141</v>
      </c>
      <c r="X14" s="14" t="s">
        <v>142</v>
      </c>
      <c r="Z14" s="14" t="s">
        <v>143</v>
      </c>
      <c r="AB14" s="14" t="s">
        <v>144</v>
      </c>
      <c r="AD14" s="14" t="s">
        <v>142</v>
      </c>
    </row>
    <row r="15" spans="1:30" s="14" customFormat="1" ht="15" customHeight="1" x14ac:dyDescent="0.25">
      <c r="D15" s="42" t="s">
        <v>145</v>
      </c>
      <c r="F15" s="42" t="s">
        <v>62</v>
      </c>
      <c r="H15" s="42" t="s">
        <v>236</v>
      </c>
      <c r="J15" s="42" t="s">
        <v>63</v>
      </c>
      <c r="L15" s="42" t="s">
        <v>146</v>
      </c>
      <c r="N15" s="42" t="s">
        <v>147</v>
      </c>
      <c r="P15" s="42" t="s">
        <v>148</v>
      </c>
      <c r="R15" s="42" t="s">
        <v>149</v>
      </c>
      <c r="T15" s="42" t="s">
        <v>150</v>
      </c>
      <c r="V15" s="42" t="s">
        <v>151</v>
      </c>
      <c r="X15" s="42" t="s">
        <v>152</v>
      </c>
      <c r="Z15" s="42" t="s">
        <v>153</v>
      </c>
      <c r="AB15" s="42" t="s">
        <v>154</v>
      </c>
      <c r="AD15" s="42" t="s">
        <v>152</v>
      </c>
    </row>
    <row r="16" spans="1:30" ht="15" customHeight="1" x14ac:dyDescent="0.25">
      <c r="A16" s="11" t="s">
        <v>156</v>
      </c>
      <c r="C16" s="20"/>
      <c r="D16" s="10">
        <v>1666827</v>
      </c>
      <c r="E16" s="10"/>
      <c r="F16" s="10">
        <v>2062461</v>
      </c>
      <c r="G16" s="10"/>
      <c r="H16" s="10">
        <v>0</v>
      </c>
      <c r="I16" s="10"/>
      <c r="J16" s="10">
        <v>568131</v>
      </c>
      <c r="K16" s="10"/>
      <c r="L16" s="10">
        <v>211675</v>
      </c>
      <c r="M16" s="10"/>
      <c r="N16" s="10">
        <v>-556051</v>
      </c>
      <c r="O16" s="10"/>
      <c r="P16" s="10">
        <v>115240</v>
      </c>
      <c r="Q16" s="10"/>
      <c r="R16" s="10">
        <v>5450230</v>
      </c>
      <c r="S16" s="10"/>
      <c r="T16" s="10">
        <v>191926</v>
      </c>
      <c r="U16" s="10"/>
      <c r="V16" s="10">
        <v>-6793</v>
      </c>
      <c r="W16" s="10"/>
      <c r="X16" s="10">
        <f>SUM(P16:V16)</f>
        <v>5750603</v>
      </c>
      <c r="Y16" s="10"/>
      <c r="Z16" s="10">
        <f>SUM(D16:N16,X16)</f>
        <v>9703646</v>
      </c>
      <c r="AA16" s="10"/>
      <c r="AB16" s="10">
        <v>118137</v>
      </c>
      <c r="AC16" s="10"/>
      <c r="AD16" s="21">
        <f>SUM(Z16:AB16)</f>
        <v>9821783</v>
      </c>
    </row>
    <row r="17" spans="1:31" ht="15" customHeight="1" x14ac:dyDescent="0.25">
      <c r="A17" s="22" t="s">
        <v>96</v>
      </c>
      <c r="C17" s="20"/>
      <c r="D17" s="10">
        <v>0</v>
      </c>
      <c r="E17" s="21"/>
      <c r="F17" s="10">
        <v>0</v>
      </c>
      <c r="G17" s="21"/>
      <c r="H17" s="10">
        <v>0</v>
      </c>
      <c r="I17" s="21"/>
      <c r="J17" s="10">
        <v>0</v>
      </c>
      <c r="K17" s="21"/>
      <c r="L17" s="10">
        <v>0</v>
      </c>
      <c r="M17" s="21"/>
      <c r="N17" s="10">
        <v>-163741</v>
      </c>
      <c r="O17" s="21"/>
      <c r="P17" s="10">
        <v>0</v>
      </c>
      <c r="Q17" s="10"/>
      <c r="R17" s="10">
        <v>0</v>
      </c>
      <c r="S17" s="21"/>
      <c r="T17" s="10">
        <v>0</v>
      </c>
      <c r="U17" s="21"/>
      <c r="V17" s="10">
        <v>0</v>
      </c>
      <c r="W17" s="21"/>
      <c r="X17" s="10">
        <f>SUM(P17:V17)</f>
        <v>0</v>
      </c>
      <c r="Y17" s="21"/>
      <c r="Z17" s="10">
        <f>SUM(D17:N17,X17)</f>
        <v>-163741</v>
      </c>
      <c r="AA17" s="21"/>
      <c r="AB17" s="10">
        <v>-1278</v>
      </c>
      <c r="AC17" s="21"/>
      <c r="AD17" s="21">
        <f>SUM(Z17:AB17)</f>
        <v>-165019</v>
      </c>
    </row>
    <row r="18" spans="1:31" ht="15" customHeight="1" x14ac:dyDescent="0.25">
      <c r="A18" s="22" t="s">
        <v>241</v>
      </c>
      <c r="C18" s="20"/>
      <c r="D18" s="23">
        <v>0</v>
      </c>
      <c r="E18" s="21"/>
      <c r="F18" s="23">
        <v>0</v>
      </c>
      <c r="G18" s="21"/>
      <c r="H18" s="23">
        <v>0</v>
      </c>
      <c r="I18" s="21"/>
      <c r="J18" s="23">
        <v>0</v>
      </c>
      <c r="K18" s="21"/>
      <c r="L18" s="23">
        <v>0</v>
      </c>
      <c r="M18" s="21"/>
      <c r="N18" s="23">
        <v>0</v>
      </c>
      <c r="O18" s="21"/>
      <c r="P18" s="23">
        <v>95</v>
      </c>
      <c r="Q18" s="10"/>
      <c r="R18" s="23">
        <v>0</v>
      </c>
      <c r="S18" s="21"/>
      <c r="T18" s="24">
        <v>15687</v>
      </c>
      <c r="U18" s="21"/>
      <c r="V18" s="24">
        <v>2342</v>
      </c>
      <c r="W18" s="21"/>
      <c r="X18" s="23">
        <f>SUM(P18:V18)</f>
        <v>18124</v>
      </c>
      <c r="Y18" s="21"/>
      <c r="Z18" s="23">
        <f>SUM(D18:N18,X18)</f>
        <v>18124</v>
      </c>
      <c r="AA18" s="21"/>
      <c r="AB18" s="23">
        <v>1431</v>
      </c>
      <c r="AC18" s="21"/>
      <c r="AD18" s="24">
        <f>SUM(Z18:AB18)</f>
        <v>19555</v>
      </c>
    </row>
    <row r="19" spans="1:31" ht="15" customHeight="1" x14ac:dyDescent="0.25">
      <c r="A19" s="22" t="s">
        <v>113</v>
      </c>
      <c r="C19" s="20"/>
      <c r="D19" s="25">
        <f>SUM(D17:D18)</f>
        <v>0</v>
      </c>
      <c r="E19" s="10"/>
      <c r="F19" s="25">
        <f>SUM(F17:F18)</f>
        <v>0</v>
      </c>
      <c r="G19" s="10"/>
      <c r="H19" s="25">
        <f>SUM(H17:H18)</f>
        <v>0</v>
      </c>
      <c r="I19" s="10"/>
      <c r="J19" s="25">
        <f>SUM(J17:J18)</f>
        <v>0</v>
      </c>
      <c r="K19" s="10"/>
      <c r="L19" s="25">
        <f>SUM(L17:L18)</f>
        <v>0</v>
      </c>
      <c r="M19" s="10"/>
      <c r="N19" s="25">
        <f>SUM(N17:N18)</f>
        <v>-163741</v>
      </c>
      <c r="O19" s="21"/>
      <c r="P19" s="25">
        <f>SUM(P17:P18)</f>
        <v>95</v>
      </c>
      <c r="Q19" s="25"/>
      <c r="R19" s="25">
        <f>SUM(R17:R18)</f>
        <v>0</v>
      </c>
      <c r="S19" s="10"/>
      <c r="T19" s="25">
        <f>SUM(T17:T18)</f>
        <v>15687</v>
      </c>
      <c r="U19" s="10"/>
      <c r="V19" s="25">
        <f>SUM(V17:V18)</f>
        <v>2342</v>
      </c>
      <c r="W19" s="10"/>
      <c r="X19" s="25">
        <f>SUM(X17:X18)</f>
        <v>18124</v>
      </c>
      <c r="Y19" s="21"/>
      <c r="Z19" s="25">
        <f>SUM(Z17:Z18)</f>
        <v>-145617</v>
      </c>
      <c r="AA19" s="21"/>
      <c r="AB19" s="25">
        <f>SUM(AB17:AB18)</f>
        <v>153</v>
      </c>
      <c r="AC19" s="21"/>
      <c r="AD19" s="25">
        <f>SUM(AD17:AD18)</f>
        <v>-145464</v>
      </c>
    </row>
    <row r="20" spans="1:31" ht="15" customHeight="1" x14ac:dyDescent="0.25">
      <c r="A20" s="22" t="s">
        <v>231</v>
      </c>
      <c r="C20" s="20"/>
      <c r="D20" s="25"/>
      <c r="E20" s="10"/>
      <c r="F20" s="25"/>
      <c r="G20" s="10"/>
      <c r="H20" s="25"/>
      <c r="I20" s="10"/>
      <c r="J20" s="25"/>
      <c r="K20" s="10"/>
      <c r="L20" s="25"/>
      <c r="M20" s="10"/>
      <c r="N20" s="25"/>
      <c r="O20" s="21"/>
      <c r="P20" s="25"/>
      <c r="Q20" s="25"/>
      <c r="R20" s="25"/>
      <c r="S20" s="10"/>
      <c r="T20" s="25"/>
      <c r="U20" s="10"/>
      <c r="V20" s="25"/>
      <c r="W20" s="10"/>
      <c r="X20" s="25"/>
      <c r="Y20" s="21"/>
      <c r="Z20" s="25"/>
      <c r="AA20" s="21"/>
      <c r="AB20" s="25"/>
      <c r="AC20" s="21"/>
      <c r="AD20" s="25"/>
    </row>
    <row r="21" spans="1:31" ht="15" customHeight="1" x14ac:dyDescent="0.25">
      <c r="A21" s="22" t="s">
        <v>238</v>
      </c>
      <c r="C21" s="20"/>
      <c r="D21" s="25">
        <v>0</v>
      </c>
      <c r="E21" s="10"/>
      <c r="F21" s="25">
        <v>0</v>
      </c>
      <c r="G21" s="10"/>
      <c r="H21" s="25">
        <v>-7373</v>
      </c>
      <c r="I21" s="10"/>
      <c r="J21" s="25">
        <v>0</v>
      </c>
      <c r="K21" s="10"/>
      <c r="L21" s="25">
        <v>0</v>
      </c>
      <c r="M21" s="10"/>
      <c r="N21" s="25">
        <v>0</v>
      </c>
      <c r="O21" s="21"/>
      <c r="P21" s="25">
        <v>0</v>
      </c>
      <c r="Q21" s="25"/>
      <c r="R21" s="25">
        <v>0</v>
      </c>
      <c r="S21" s="10"/>
      <c r="T21" s="25">
        <v>0</v>
      </c>
      <c r="U21" s="10"/>
      <c r="V21" s="25">
        <v>0</v>
      </c>
      <c r="W21" s="10"/>
      <c r="X21" s="10">
        <f>SUM(P21:V21)</f>
        <v>0</v>
      </c>
      <c r="Y21" s="21"/>
      <c r="Z21" s="10">
        <f>SUM(D21:N21,X21)</f>
        <v>-7373</v>
      </c>
      <c r="AA21" s="21"/>
      <c r="AB21" s="25">
        <v>7373</v>
      </c>
      <c r="AC21" s="21"/>
      <c r="AD21" s="21">
        <f>SUM(Z21:AB21)</f>
        <v>0</v>
      </c>
    </row>
    <row r="22" spans="1:31" ht="15" customHeight="1" x14ac:dyDescent="0.25">
      <c r="A22" s="22" t="s">
        <v>155</v>
      </c>
      <c r="C22" s="20"/>
      <c r="D22" s="25">
        <v>0</v>
      </c>
      <c r="E22" s="10"/>
      <c r="F22" s="25">
        <v>0</v>
      </c>
      <c r="G22" s="10"/>
      <c r="H22" s="25">
        <v>0</v>
      </c>
      <c r="I22" s="10"/>
      <c r="J22" s="25">
        <v>0</v>
      </c>
      <c r="K22" s="10"/>
      <c r="L22" s="25">
        <v>0</v>
      </c>
      <c r="M22" s="10"/>
      <c r="N22" s="25">
        <v>40544</v>
      </c>
      <c r="O22" s="21"/>
      <c r="P22" s="25">
        <v>0</v>
      </c>
      <c r="Q22" s="25"/>
      <c r="R22" s="25">
        <v>-40544</v>
      </c>
      <c r="S22" s="10"/>
      <c r="T22" s="25">
        <v>0</v>
      </c>
      <c r="U22" s="10"/>
      <c r="V22" s="25">
        <v>0</v>
      </c>
      <c r="W22" s="10"/>
      <c r="X22" s="10">
        <f>SUM(P22:V22)</f>
        <v>-40544</v>
      </c>
      <c r="Y22" s="21"/>
      <c r="Z22" s="10">
        <f>SUM(D22:N22,X22)</f>
        <v>0</v>
      </c>
      <c r="AA22" s="21"/>
      <c r="AB22" s="25">
        <v>0</v>
      </c>
      <c r="AC22" s="21"/>
      <c r="AD22" s="21">
        <f>SUM(Z22:AB22)</f>
        <v>0</v>
      </c>
    </row>
    <row r="23" spans="1:31" ht="15" customHeight="1" thickBot="1" x14ac:dyDescent="0.3">
      <c r="A23" s="11" t="s">
        <v>228</v>
      </c>
      <c r="D23" s="26">
        <f>SUM(D16,D19:D22)</f>
        <v>1666827</v>
      </c>
      <c r="E23" s="21"/>
      <c r="F23" s="26">
        <f>SUM(F16,F19:F22)</f>
        <v>2062461</v>
      </c>
      <c r="G23" s="21"/>
      <c r="H23" s="26">
        <f>SUM(H16,H19:H22)</f>
        <v>-7373</v>
      </c>
      <c r="I23" s="21"/>
      <c r="J23" s="26">
        <f>SUM(J16,J19:J22)</f>
        <v>568131</v>
      </c>
      <c r="K23" s="21"/>
      <c r="L23" s="26">
        <f>SUM(L16,L19:L22)</f>
        <v>211675</v>
      </c>
      <c r="M23" s="21"/>
      <c r="N23" s="26">
        <f>SUM(N16,N19:N22)</f>
        <v>-679248</v>
      </c>
      <c r="O23" s="21"/>
      <c r="P23" s="26">
        <f>SUM(P16,P19:P22)</f>
        <v>115335</v>
      </c>
      <c r="Q23" s="10"/>
      <c r="R23" s="26">
        <f>SUM(R16,R19:R22)</f>
        <v>5409686</v>
      </c>
      <c r="S23" s="21"/>
      <c r="T23" s="26">
        <f>SUM(T16,T19:T22)</f>
        <v>207613</v>
      </c>
      <c r="U23" s="21"/>
      <c r="V23" s="26">
        <f>SUM(V16,V19:V22)</f>
        <v>-4451</v>
      </c>
      <c r="W23" s="21"/>
      <c r="X23" s="26">
        <f>SUM(X16,X19:X22)</f>
        <v>5728183</v>
      </c>
      <c r="Y23" s="21"/>
      <c r="Z23" s="26">
        <f>SUM(Z16,Z19:Z22)</f>
        <v>9550656</v>
      </c>
      <c r="AA23" s="21"/>
      <c r="AB23" s="26">
        <f>SUM(AB16,AB19:AB22)</f>
        <v>125663</v>
      </c>
      <c r="AC23" s="21"/>
      <c r="AD23" s="26">
        <f>SUM(AD16,AD19:AD22)</f>
        <v>9676319</v>
      </c>
    </row>
    <row r="24" spans="1:31" ht="15" customHeight="1" thickTop="1" x14ac:dyDescent="0.25">
      <c r="A24" s="11"/>
      <c r="D24" s="27"/>
      <c r="E24" s="21"/>
      <c r="F24" s="27"/>
      <c r="G24" s="21"/>
      <c r="H24" s="27"/>
      <c r="I24" s="21"/>
      <c r="J24" s="27"/>
      <c r="K24" s="21"/>
      <c r="L24" s="27"/>
      <c r="M24" s="21"/>
      <c r="N24" s="27"/>
      <c r="O24" s="21"/>
      <c r="P24" s="27"/>
      <c r="Q24" s="10"/>
      <c r="R24" s="27"/>
      <c r="S24" s="21"/>
      <c r="T24" s="21"/>
      <c r="U24" s="21"/>
      <c r="V24" s="21"/>
      <c r="W24" s="21"/>
      <c r="X24" s="27"/>
      <c r="Y24" s="21"/>
      <c r="Z24" s="27"/>
      <c r="AA24" s="21"/>
      <c r="AB24" s="27"/>
      <c r="AC24" s="21"/>
      <c r="AD24" s="10"/>
    </row>
    <row r="25" spans="1:31" ht="15" customHeight="1" x14ac:dyDescent="0.25">
      <c r="A25" s="11" t="s">
        <v>247</v>
      </c>
      <c r="C25" s="20"/>
      <c r="D25" s="10">
        <v>1666827</v>
      </c>
      <c r="E25" s="10"/>
      <c r="F25" s="10">
        <v>2062461</v>
      </c>
      <c r="G25" s="10"/>
      <c r="H25" s="10">
        <v>-7373</v>
      </c>
      <c r="I25" s="10"/>
      <c r="J25" s="10">
        <v>568131</v>
      </c>
      <c r="K25" s="10"/>
      <c r="L25" s="10">
        <v>211675</v>
      </c>
      <c r="M25" s="10"/>
      <c r="N25" s="10">
        <v>-493903</v>
      </c>
      <c r="O25" s="10"/>
      <c r="P25" s="10">
        <v>124270</v>
      </c>
      <c r="Q25" s="10"/>
      <c r="R25" s="10">
        <v>5395189</v>
      </c>
      <c r="S25" s="10"/>
      <c r="T25" s="10">
        <v>207043</v>
      </c>
      <c r="U25" s="10"/>
      <c r="V25" s="10">
        <v>-10726</v>
      </c>
      <c r="W25" s="10"/>
      <c r="X25" s="10">
        <f>SUM(P25:V25)</f>
        <v>5715776</v>
      </c>
      <c r="Y25" s="10"/>
      <c r="Z25" s="10">
        <f>SUM(D25:N25,X25)</f>
        <v>9723594</v>
      </c>
      <c r="AA25" s="10"/>
      <c r="AB25" s="10">
        <v>124884</v>
      </c>
      <c r="AC25" s="10"/>
      <c r="AD25" s="21">
        <f>SUM(Z25:AB25)</f>
        <v>9848478</v>
      </c>
    </row>
    <row r="26" spans="1:31" ht="15" customHeight="1" x14ac:dyDescent="0.25">
      <c r="A26" s="22" t="s">
        <v>266</v>
      </c>
      <c r="C26" s="20"/>
      <c r="D26" s="10">
        <v>0</v>
      </c>
      <c r="E26" s="21"/>
      <c r="F26" s="10">
        <v>0</v>
      </c>
      <c r="G26" s="21"/>
      <c r="H26" s="10">
        <v>0</v>
      </c>
      <c r="I26" s="21"/>
      <c r="J26" s="10">
        <v>0</v>
      </c>
      <c r="K26" s="21"/>
      <c r="L26" s="10">
        <v>0</v>
      </c>
      <c r="M26" s="21"/>
      <c r="N26" s="10">
        <v>84649</v>
      </c>
      <c r="O26" s="21"/>
      <c r="P26" s="10">
        <v>0</v>
      </c>
      <c r="Q26" s="10"/>
      <c r="R26" s="10">
        <v>0</v>
      </c>
      <c r="S26" s="21"/>
      <c r="T26" s="10">
        <v>0</v>
      </c>
      <c r="U26" s="21"/>
      <c r="V26" s="10">
        <v>0</v>
      </c>
      <c r="W26" s="21"/>
      <c r="X26" s="10">
        <f>SUM(P26:V26)</f>
        <v>0</v>
      </c>
      <c r="Y26" s="21"/>
      <c r="Z26" s="10">
        <f>SUM(D26:N26,X26)</f>
        <v>84649</v>
      </c>
      <c r="AA26" s="21"/>
      <c r="AB26" s="10">
        <v>4413</v>
      </c>
      <c r="AC26" s="21"/>
      <c r="AD26" s="21">
        <f>SUM(Z26:AB26)</f>
        <v>89062</v>
      </c>
    </row>
    <row r="27" spans="1:31" ht="15" customHeight="1" x14ac:dyDescent="0.25">
      <c r="A27" s="22" t="s">
        <v>112</v>
      </c>
      <c r="C27" s="20"/>
      <c r="D27" s="23">
        <v>0</v>
      </c>
      <c r="E27" s="21"/>
      <c r="F27" s="23">
        <v>0</v>
      </c>
      <c r="G27" s="21"/>
      <c r="H27" s="23">
        <v>0</v>
      </c>
      <c r="I27" s="21"/>
      <c r="J27" s="23">
        <v>0</v>
      </c>
      <c r="K27" s="21"/>
      <c r="L27" s="23">
        <v>0</v>
      </c>
      <c r="M27" s="21"/>
      <c r="N27" s="23">
        <v>0</v>
      </c>
      <c r="O27" s="21">
        <v>0</v>
      </c>
      <c r="P27" s="23">
        <v>-3949</v>
      </c>
      <c r="Q27" s="10"/>
      <c r="R27" s="23">
        <v>0</v>
      </c>
      <c r="S27" s="21"/>
      <c r="T27" s="24">
        <v>108218</v>
      </c>
      <c r="U27" s="21"/>
      <c r="V27" s="24">
        <v>-6097</v>
      </c>
      <c r="W27" s="21"/>
      <c r="X27" s="23">
        <f>SUM(P27:V27)</f>
        <v>98172</v>
      </c>
      <c r="Y27" s="21"/>
      <c r="Z27" s="23">
        <f>SUM(D27:N27,X27)</f>
        <v>98172</v>
      </c>
      <c r="AA27" s="21"/>
      <c r="AB27" s="53">
        <v>252</v>
      </c>
      <c r="AC27" s="21"/>
      <c r="AD27" s="24">
        <f>SUM(Z27:AB27)</f>
        <v>98424</v>
      </c>
    </row>
    <row r="28" spans="1:31" ht="15" customHeight="1" x14ac:dyDescent="0.25">
      <c r="A28" s="22" t="s">
        <v>113</v>
      </c>
      <c r="C28" s="20"/>
      <c r="D28" s="25">
        <f>SUM(D26:D27)</f>
        <v>0</v>
      </c>
      <c r="E28" s="10"/>
      <c r="F28" s="25">
        <f>SUM(F26:F27)</f>
        <v>0</v>
      </c>
      <c r="G28" s="10"/>
      <c r="H28" s="25">
        <f>SUM(H26:H27)</f>
        <v>0</v>
      </c>
      <c r="I28" s="10"/>
      <c r="J28" s="25">
        <f>SUM(J26:J27)</f>
        <v>0</v>
      </c>
      <c r="K28" s="10"/>
      <c r="L28" s="25">
        <f>SUM(L26:L27)</f>
        <v>0</v>
      </c>
      <c r="M28" s="10"/>
      <c r="N28" s="25">
        <f>SUM(N26:N27)</f>
        <v>84649</v>
      </c>
      <c r="O28" s="21"/>
      <c r="P28" s="25">
        <f>SUM(P26:P27)</f>
        <v>-3949</v>
      </c>
      <c r="Q28" s="25"/>
      <c r="R28" s="25">
        <f>SUM(R26:R27)</f>
        <v>0</v>
      </c>
      <c r="S28" s="10"/>
      <c r="T28" s="25">
        <f>SUM(T26:T27)</f>
        <v>108218</v>
      </c>
      <c r="U28" s="10"/>
      <c r="V28" s="25">
        <f>SUM(V26:V27)</f>
        <v>-6097</v>
      </c>
      <c r="W28" s="10"/>
      <c r="X28" s="25">
        <f>SUM(X26:X27)</f>
        <v>98172</v>
      </c>
      <c r="Y28" s="21"/>
      <c r="Z28" s="25">
        <f>SUM(Z26:Z27)</f>
        <v>182821</v>
      </c>
      <c r="AA28" s="21"/>
      <c r="AB28" s="25">
        <f>SUM(AB26:AB27)</f>
        <v>4665</v>
      </c>
      <c r="AC28" s="21"/>
      <c r="AD28" s="25">
        <f>SUM(AD26:AD27)</f>
        <v>187486</v>
      </c>
    </row>
    <row r="29" spans="1:31" ht="15" customHeight="1" x14ac:dyDescent="0.25">
      <c r="A29" s="22" t="s">
        <v>155</v>
      </c>
      <c r="C29" s="20"/>
      <c r="D29" s="25">
        <v>0</v>
      </c>
      <c r="E29" s="10"/>
      <c r="F29" s="25">
        <v>0</v>
      </c>
      <c r="G29" s="10"/>
      <c r="H29" s="25">
        <v>0</v>
      </c>
      <c r="I29" s="10"/>
      <c r="J29" s="25">
        <v>0</v>
      </c>
      <c r="K29" s="10"/>
      <c r="L29" s="25">
        <v>0</v>
      </c>
      <c r="M29" s="10"/>
      <c r="N29" s="25">
        <v>28935</v>
      </c>
      <c r="O29" s="21"/>
      <c r="P29" s="25">
        <v>0</v>
      </c>
      <c r="Q29" s="25"/>
      <c r="R29" s="25">
        <v>-28935</v>
      </c>
      <c r="S29" s="10"/>
      <c r="T29" s="25">
        <v>0</v>
      </c>
      <c r="U29" s="10"/>
      <c r="V29" s="25">
        <v>0</v>
      </c>
      <c r="W29" s="10"/>
      <c r="X29" s="10">
        <f>SUM(P29:V29)</f>
        <v>-28935</v>
      </c>
      <c r="Y29" s="21"/>
      <c r="Z29" s="10">
        <f>SUM(D29:N29,X29)</f>
        <v>0</v>
      </c>
      <c r="AA29" s="21"/>
      <c r="AB29" s="25">
        <v>0</v>
      </c>
      <c r="AC29" s="21"/>
      <c r="AD29" s="21">
        <f>SUM(Z29:AB29)</f>
        <v>0</v>
      </c>
    </row>
    <row r="30" spans="1:31" ht="15" customHeight="1" thickBot="1" x14ac:dyDescent="0.3">
      <c r="A30" s="11" t="s">
        <v>248</v>
      </c>
      <c r="D30" s="26">
        <f>SUM(D25,D28:D29)</f>
        <v>1666827</v>
      </c>
      <c r="E30" s="21"/>
      <c r="F30" s="26">
        <f>SUM(F25,F28:F29)</f>
        <v>2062461</v>
      </c>
      <c r="G30" s="21"/>
      <c r="H30" s="26">
        <f>SUM(H25,H28:H29)</f>
        <v>-7373</v>
      </c>
      <c r="I30" s="21"/>
      <c r="J30" s="26">
        <f>SUM(J25,J28:J29)</f>
        <v>568131</v>
      </c>
      <c r="K30" s="21"/>
      <c r="L30" s="26">
        <f>SUM(L25,L28:L29)</f>
        <v>211675</v>
      </c>
      <c r="M30" s="21"/>
      <c r="N30" s="26">
        <f>SUM(N25,N28:N29)</f>
        <v>-380319</v>
      </c>
      <c r="O30" s="21"/>
      <c r="P30" s="26">
        <f>SUM(P25,P28:P29)</f>
        <v>120321</v>
      </c>
      <c r="Q30" s="10"/>
      <c r="R30" s="26">
        <f>SUM(R25,R28:R29)</f>
        <v>5366254</v>
      </c>
      <c r="S30" s="21"/>
      <c r="T30" s="26">
        <f>SUM(T25,T28:T29)</f>
        <v>315261</v>
      </c>
      <c r="U30" s="21"/>
      <c r="V30" s="26">
        <f>SUM(V25,V28:V29)</f>
        <v>-16823</v>
      </c>
      <c r="W30" s="21"/>
      <c r="X30" s="26">
        <f>SUM(X25,X28:X29)</f>
        <v>5785013</v>
      </c>
      <c r="Y30" s="21"/>
      <c r="Z30" s="26">
        <f>SUM(Z25,Z28:Z29)</f>
        <v>9906415</v>
      </c>
      <c r="AA30" s="21"/>
      <c r="AB30" s="26">
        <f>SUM(AB25,AB28:AB29)</f>
        <v>129549</v>
      </c>
      <c r="AC30" s="21"/>
      <c r="AD30" s="26">
        <f>SUM(AD25,AD28:AD29)</f>
        <v>10035964</v>
      </c>
    </row>
    <row r="31" spans="1:31" ht="15" customHeight="1" thickTop="1" x14ac:dyDescent="0.25">
      <c r="B31" s="11"/>
      <c r="D31" s="28">
        <f>SUM(D25-'bs '!F83)</f>
        <v>0</v>
      </c>
      <c r="E31" s="44"/>
      <c r="F31" s="28">
        <f>SUM(F25-'bs '!F84)</f>
        <v>0</v>
      </c>
      <c r="G31" s="28"/>
      <c r="H31" s="28">
        <f>SUM(H25-'bs '!F86)</f>
        <v>0</v>
      </c>
      <c r="I31" s="28"/>
      <c r="J31" s="28">
        <f>SUM(J25-'bs '!F87)</f>
        <v>0</v>
      </c>
      <c r="K31" s="28"/>
      <c r="L31" s="28">
        <f>SUM(L25-'bs '!F89)</f>
        <v>0</v>
      </c>
      <c r="M31" s="28"/>
      <c r="N31" s="28">
        <f>SUM(N25-'bs '!F90)</f>
        <v>0</v>
      </c>
      <c r="O31" s="28"/>
      <c r="P31" s="28"/>
      <c r="Q31" s="28"/>
      <c r="R31" s="28"/>
      <c r="S31" s="28"/>
      <c r="T31" s="28"/>
      <c r="U31" s="28"/>
      <c r="V31" s="28"/>
      <c r="W31" s="28"/>
      <c r="X31" s="28">
        <f>SUM(X25-'bs '!F91)</f>
        <v>0</v>
      </c>
      <c r="Y31" s="28"/>
      <c r="Z31" s="28">
        <f>SUM(Z25-'bs '!F92)</f>
        <v>0</v>
      </c>
      <c r="AA31" s="28"/>
      <c r="AB31" s="28">
        <f>SUM(AB25-'bs '!F94)</f>
        <v>0</v>
      </c>
      <c r="AC31" s="44"/>
      <c r="AD31" s="28">
        <f>SUM(AD25-'bs '!F95)</f>
        <v>0</v>
      </c>
      <c r="AE31" s="45"/>
    </row>
    <row r="32" spans="1:31" ht="15" customHeight="1" x14ac:dyDescent="0.25">
      <c r="B32" s="11"/>
      <c r="D32" s="28">
        <f>SUM(D30-'bs '!D83)</f>
        <v>0</v>
      </c>
      <c r="E32" s="46"/>
      <c r="F32" s="28">
        <f>SUM(F30-'bs '!D84)</f>
        <v>0</v>
      </c>
      <c r="G32" s="28"/>
      <c r="H32" s="28">
        <f>SUM(H30-'bs '!D86)</f>
        <v>0</v>
      </c>
      <c r="I32" s="28"/>
      <c r="J32" s="28">
        <f>SUM(J30-'bs '!D87)</f>
        <v>0</v>
      </c>
      <c r="K32" s="28"/>
      <c r="L32" s="28">
        <f>SUM(L30-'bs '!D89)</f>
        <v>0</v>
      </c>
      <c r="M32" s="28"/>
      <c r="N32" s="28">
        <f>SUM(N30-'bs '!D90)</f>
        <v>0</v>
      </c>
      <c r="O32" s="28"/>
      <c r="P32" s="28"/>
      <c r="Q32" s="28"/>
      <c r="R32" s="28"/>
      <c r="S32" s="28"/>
      <c r="T32" s="28"/>
      <c r="U32" s="28"/>
      <c r="V32" s="28"/>
      <c r="W32" s="28"/>
      <c r="X32" s="52">
        <f>SUM(X30-'bs '!D91)</f>
        <v>0</v>
      </c>
      <c r="Y32" s="28"/>
      <c r="Z32" s="28">
        <f>SUM(Z30-'bs '!D92)</f>
        <v>0</v>
      </c>
      <c r="AA32" s="28"/>
      <c r="AB32" s="28">
        <f>SUM(AB30-'bs '!D94)</f>
        <v>0</v>
      </c>
      <c r="AC32" s="28"/>
      <c r="AD32" s="28">
        <f>SUM(AD30-'bs '!D95)</f>
        <v>0</v>
      </c>
      <c r="AE32" s="47"/>
    </row>
    <row r="33" spans="1:30" ht="15" customHeight="1" x14ac:dyDescent="0.25">
      <c r="A33" s="30" t="s">
        <v>33</v>
      </c>
      <c r="D33" s="10"/>
      <c r="E33" s="21"/>
      <c r="F33" s="10"/>
      <c r="G33" s="21"/>
      <c r="H33" s="10"/>
      <c r="I33" s="21"/>
      <c r="J33" s="10"/>
      <c r="K33" s="21"/>
      <c r="L33" s="10"/>
      <c r="M33" s="21"/>
      <c r="N33" s="31"/>
      <c r="O33" s="29"/>
      <c r="P33" s="31"/>
      <c r="Q33" s="31"/>
      <c r="R33" s="31"/>
      <c r="S33" s="29"/>
      <c r="T33" s="29"/>
      <c r="U33" s="29"/>
      <c r="V33" s="29"/>
      <c r="W33" s="29"/>
      <c r="X33" s="31"/>
      <c r="Y33" s="29"/>
      <c r="Z33" s="28"/>
      <c r="AA33" s="28"/>
      <c r="AB33" s="28"/>
      <c r="AC33" s="28"/>
      <c r="AD33" s="28"/>
    </row>
  </sheetData>
  <mergeCells count="4">
    <mergeCell ref="D7:Z7"/>
    <mergeCell ref="P8:X8"/>
    <mergeCell ref="P9:V9"/>
    <mergeCell ref="L13:N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5"/>
  <sheetViews>
    <sheetView showGridLines="0" zoomScaleNormal="100" zoomScaleSheetLayoutView="90" workbookViewId="0">
      <selection activeCell="F19" sqref="F19"/>
    </sheetView>
  </sheetViews>
  <sheetFormatPr defaultColWidth="9.44140625" defaultRowHeight="18.75" customHeight="1" x14ac:dyDescent="0.25"/>
  <cols>
    <col min="1" max="1" width="21.5546875" style="34" customWidth="1"/>
    <col min="2" max="2" width="5.5546875" style="34" customWidth="1"/>
    <col min="3" max="3" width="5" style="34" customWidth="1"/>
    <col min="4" max="4" width="7.5546875" style="34" customWidth="1"/>
    <col min="5" max="5" width="1.5546875" style="34" customWidth="1"/>
    <col min="6" max="6" width="16.5546875" style="34" customWidth="1"/>
    <col min="7" max="7" width="1.5546875" style="34" customWidth="1"/>
    <col min="8" max="8" width="16.5546875" style="34" customWidth="1"/>
    <col min="9" max="9" width="1.5546875" style="34" customWidth="1"/>
    <col min="10" max="10" width="16.5546875" style="34" customWidth="1"/>
    <col min="11" max="11" width="1.5546875" style="34" customWidth="1"/>
    <col min="12" max="12" width="16.5546875" style="34" customWidth="1"/>
    <col min="13" max="13" width="1.5546875" style="34" customWidth="1"/>
    <col min="14" max="14" width="16.5546875" style="34" customWidth="1"/>
    <col min="15" max="15" width="1.5546875" style="34" customWidth="1"/>
    <col min="16" max="16" width="16.5546875" style="34" customWidth="1"/>
    <col min="17" max="17" width="1.5546875" style="34" customWidth="1"/>
    <col min="18" max="18" width="16.5546875" style="34" customWidth="1"/>
    <col min="19" max="19" width="1.5546875" style="34" customWidth="1"/>
    <col min="20" max="20" width="8.5546875" style="34" customWidth="1"/>
    <col min="21" max="16384" width="9.44140625" style="34"/>
  </cols>
  <sheetData>
    <row r="1" spans="1:20" s="32" customFormat="1" ht="18.75" customHeight="1" x14ac:dyDescent="0.25">
      <c r="R1" s="7" t="s">
        <v>74</v>
      </c>
    </row>
    <row r="2" spans="1:20" s="32" customFormat="1" ht="18.75" customHeight="1" x14ac:dyDescent="0.25">
      <c r="A2" s="32" t="s">
        <v>0</v>
      </c>
      <c r="R2" s="33"/>
    </row>
    <row r="3" spans="1:20" s="32" customFormat="1" ht="18.75" customHeight="1" x14ac:dyDescent="0.25">
      <c r="A3" s="32" t="s">
        <v>157</v>
      </c>
    </row>
    <row r="4" spans="1:20" s="32" customFormat="1" ht="18.75" customHeight="1" x14ac:dyDescent="0.25">
      <c r="A4" s="1" t="s">
        <v>250</v>
      </c>
    </row>
    <row r="5" spans="1:20" ht="18.75" customHeight="1" x14ac:dyDescent="0.25">
      <c r="N5" s="33"/>
      <c r="O5" s="33"/>
      <c r="P5" s="33"/>
      <c r="Q5" s="33"/>
      <c r="R5" s="3" t="s">
        <v>2</v>
      </c>
      <c r="T5" s="35"/>
    </row>
    <row r="6" spans="1:20" ht="18.75" customHeight="1" x14ac:dyDescent="0.25">
      <c r="D6" s="36"/>
      <c r="E6" s="36"/>
      <c r="F6" s="135" t="s">
        <v>4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36"/>
      <c r="T6" s="36"/>
    </row>
    <row r="7" spans="1:20" ht="18.75" customHeight="1" x14ac:dyDescent="0.25">
      <c r="D7" s="36"/>
      <c r="E7" s="36"/>
      <c r="N7" s="136" t="s">
        <v>67</v>
      </c>
      <c r="O7" s="136"/>
      <c r="P7" s="136"/>
      <c r="Q7" s="36"/>
      <c r="S7" s="36"/>
      <c r="T7" s="36"/>
    </row>
    <row r="8" spans="1:20" ht="18.75" customHeight="1" x14ac:dyDescent="0.25">
      <c r="D8" s="36"/>
      <c r="E8" s="36"/>
      <c r="N8" s="36" t="s">
        <v>158</v>
      </c>
      <c r="O8" s="36"/>
      <c r="P8" s="36" t="s">
        <v>124</v>
      </c>
      <c r="Q8" s="36"/>
      <c r="S8" s="36"/>
      <c r="T8" s="36"/>
    </row>
    <row r="9" spans="1:20" s="36" customFormat="1" ht="18.75" customHeight="1" x14ac:dyDescent="0.25">
      <c r="F9" s="36" t="s">
        <v>127</v>
      </c>
      <c r="J9" s="137" t="s">
        <v>64</v>
      </c>
      <c r="K9" s="137"/>
      <c r="L9" s="137"/>
      <c r="N9" s="43" t="s">
        <v>159</v>
      </c>
      <c r="P9" s="36" t="s">
        <v>160</v>
      </c>
      <c r="R9" s="36" t="s">
        <v>135</v>
      </c>
    </row>
    <row r="10" spans="1:20" s="36" customFormat="1" ht="18.75" customHeight="1" x14ac:dyDescent="0.25">
      <c r="F10" s="36" t="s">
        <v>136</v>
      </c>
      <c r="J10" s="36" t="s">
        <v>137</v>
      </c>
      <c r="N10" s="36" t="s">
        <v>161</v>
      </c>
      <c r="P10" s="36" t="s">
        <v>142</v>
      </c>
      <c r="R10" s="36" t="s">
        <v>142</v>
      </c>
    </row>
    <row r="11" spans="1:20" s="36" customFormat="1" ht="18.75" customHeight="1" x14ac:dyDescent="0.25">
      <c r="F11" s="43" t="s">
        <v>145</v>
      </c>
      <c r="H11" s="43" t="s">
        <v>62</v>
      </c>
      <c r="J11" s="43" t="s">
        <v>146</v>
      </c>
      <c r="L11" s="43" t="s">
        <v>147</v>
      </c>
      <c r="N11" s="4" t="s">
        <v>162</v>
      </c>
      <c r="P11" s="43" t="s">
        <v>152</v>
      </c>
      <c r="R11" s="43" t="s">
        <v>152</v>
      </c>
    </row>
    <row r="12" spans="1:20" s="2" customFormat="1" ht="18.75" customHeight="1" x14ac:dyDescent="0.25">
      <c r="A12" s="32" t="s">
        <v>156</v>
      </c>
      <c r="F12" s="7">
        <v>1666827</v>
      </c>
      <c r="G12" s="6"/>
      <c r="H12" s="7">
        <v>2062461</v>
      </c>
      <c r="I12" s="6"/>
      <c r="J12" s="7">
        <v>211675</v>
      </c>
      <c r="K12" s="6"/>
      <c r="L12" s="7">
        <v>297352</v>
      </c>
      <c r="M12" s="6"/>
      <c r="N12" s="7">
        <v>141313</v>
      </c>
      <c r="O12" s="6"/>
      <c r="P12" s="7">
        <f>SUM(N12:O12)</f>
        <v>141313</v>
      </c>
      <c r="Q12" s="6"/>
      <c r="R12" s="7">
        <f>SUM(F12:L12,P12)</f>
        <v>4379628</v>
      </c>
    </row>
    <row r="13" spans="1:20" s="2" customFormat="1" ht="18.75" customHeight="1" x14ac:dyDescent="0.25">
      <c r="A13" s="2" t="s">
        <v>96</v>
      </c>
      <c r="F13" s="7">
        <v>0</v>
      </c>
      <c r="G13" s="6"/>
      <c r="H13" s="7">
        <v>0</v>
      </c>
      <c r="I13" s="6"/>
      <c r="J13" s="7">
        <v>0</v>
      </c>
      <c r="K13" s="6"/>
      <c r="L13" s="7">
        <v>-80090</v>
      </c>
      <c r="M13" s="6"/>
      <c r="N13" s="7">
        <v>0</v>
      </c>
      <c r="O13" s="7"/>
      <c r="P13" s="7">
        <f>SUM(N13:O13)</f>
        <v>0</v>
      </c>
      <c r="Q13" s="6"/>
      <c r="R13" s="7">
        <f>SUM(F13:L13,P13)</f>
        <v>-80090</v>
      </c>
    </row>
    <row r="14" spans="1:20" s="2" customFormat="1" ht="18.75" customHeight="1" x14ac:dyDescent="0.25">
      <c r="A14" s="2" t="s">
        <v>112</v>
      </c>
      <c r="F14" s="37">
        <v>0</v>
      </c>
      <c r="G14" s="6"/>
      <c r="H14" s="37">
        <v>0</v>
      </c>
      <c r="I14" s="6"/>
      <c r="J14" s="37">
        <v>0</v>
      </c>
      <c r="K14" s="6"/>
      <c r="L14" s="37">
        <v>0</v>
      </c>
      <c r="M14" s="6"/>
      <c r="N14" s="37">
        <v>0</v>
      </c>
      <c r="O14" s="38"/>
      <c r="P14" s="8">
        <f>SUM(N14:O14)</f>
        <v>0</v>
      </c>
      <c r="Q14" s="6"/>
      <c r="R14" s="8">
        <f>SUM(F14:L14,P14)</f>
        <v>0</v>
      </c>
    </row>
    <row r="15" spans="1:20" s="2" customFormat="1" ht="18.75" customHeight="1" x14ac:dyDescent="0.25">
      <c r="A15" s="2" t="s">
        <v>163</v>
      </c>
      <c r="F15" s="37">
        <f>SUM(F13:F14)</f>
        <v>0</v>
      </c>
      <c r="G15" s="6"/>
      <c r="H15" s="37">
        <f>SUM(H13:H14)</f>
        <v>0</v>
      </c>
      <c r="I15" s="6"/>
      <c r="J15" s="37">
        <f>SUM(J13:J14)</f>
        <v>0</v>
      </c>
      <c r="K15" s="6"/>
      <c r="L15" s="37">
        <f>SUM(L13:L14)</f>
        <v>-80090</v>
      </c>
      <c r="M15" s="6"/>
      <c r="N15" s="37">
        <f>SUM(N13:N14)</f>
        <v>0</v>
      </c>
      <c r="O15" s="38"/>
      <c r="P15" s="37">
        <f>SUM(P13:P14)</f>
        <v>0</v>
      </c>
      <c r="Q15" s="6"/>
      <c r="R15" s="37">
        <f>SUM(R13:R14)</f>
        <v>-80090</v>
      </c>
    </row>
    <row r="16" spans="1:20" ht="18.75" customHeight="1" thickBot="1" x14ac:dyDescent="0.3">
      <c r="A16" s="32" t="s">
        <v>228</v>
      </c>
      <c r="F16" s="39">
        <f>SUM(F12,F15)</f>
        <v>1666827</v>
      </c>
      <c r="G16" s="6"/>
      <c r="H16" s="39">
        <f>SUM(H12,H15)</f>
        <v>2062461</v>
      </c>
      <c r="I16" s="6"/>
      <c r="J16" s="39">
        <f>SUM(J12,J15)</f>
        <v>211675</v>
      </c>
      <c r="K16" s="6"/>
      <c r="L16" s="39">
        <f>SUM(L12,L15)</f>
        <v>217262</v>
      </c>
      <c r="M16" s="6"/>
      <c r="N16" s="39">
        <f>SUM(N12,N15)</f>
        <v>141313</v>
      </c>
      <c r="O16" s="7"/>
      <c r="P16" s="39">
        <f>SUM(P12,P15)</f>
        <v>141313</v>
      </c>
      <c r="Q16" s="6"/>
      <c r="R16" s="39">
        <f>SUM(R12,R15)</f>
        <v>4299538</v>
      </c>
    </row>
    <row r="17" spans="1:19" ht="18.75" customHeight="1" thickTop="1" x14ac:dyDescent="0.25">
      <c r="R17" s="40"/>
    </row>
    <row r="18" spans="1:19" s="2" customFormat="1" ht="18.75" customHeight="1" x14ac:dyDescent="0.25">
      <c r="A18" s="32" t="s">
        <v>247</v>
      </c>
      <c r="F18" s="7">
        <v>1666827</v>
      </c>
      <c r="G18" s="6"/>
      <c r="H18" s="7">
        <v>2062461</v>
      </c>
      <c r="I18" s="6"/>
      <c r="J18" s="7">
        <v>211675</v>
      </c>
      <c r="K18" s="6"/>
      <c r="L18" s="7">
        <v>201734</v>
      </c>
      <c r="M18" s="6"/>
      <c r="N18" s="7">
        <v>141313</v>
      </c>
      <c r="O18" s="6"/>
      <c r="P18" s="7">
        <f>SUM(N18:O18)</f>
        <v>141313</v>
      </c>
      <c r="Q18" s="6"/>
      <c r="R18" s="7">
        <f>SUM(F18:L18,P18)</f>
        <v>4284010</v>
      </c>
    </row>
    <row r="19" spans="1:19" s="2" customFormat="1" ht="18.75" customHeight="1" x14ac:dyDescent="0.25">
      <c r="A19" s="2" t="s">
        <v>96</v>
      </c>
      <c r="F19" s="7">
        <v>0</v>
      </c>
      <c r="G19" s="6"/>
      <c r="H19" s="7">
        <v>0</v>
      </c>
      <c r="I19" s="6"/>
      <c r="J19" s="7">
        <v>0</v>
      </c>
      <c r="K19" s="6"/>
      <c r="L19" s="7">
        <v>-73979</v>
      </c>
      <c r="M19" s="6"/>
      <c r="N19" s="7">
        <v>0</v>
      </c>
      <c r="O19" s="7"/>
      <c r="P19" s="7">
        <f>SUM(N19:O19)</f>
        <v>0</v>
      </c>
      <c r="Q19" s="6"/>
      <c r="R19" s="7">
        <f>SUM(F19:L19,P19)</f>
        <v>-73979</v>
      </c>
    </row>
    <row r="20" spans="1:19" s="2" customFormat="1" ht="18.75" customHeight="1" x14ac:dyDescent="0.25">
      <c r="A20" s="2" t="s">
        <v>112</v>
      </c>
      <c r="F20" s="37">
        <v>0</v>
      </c>
      <c r="G20" s="6"/>
      <c r="H20" s="37">
        <v>0</v>
      </c>
      <c r="I20" s="6"/>
      <c r="J20" s="37">
        <v>0</v>
      </c>
      <c r="K20" s="6"/>
      <c r="L20" s="37">
        <v>0</v>
      </c>
      <c r="M20" s="6"/>
      <c r="N20" s="37">
        <v>0</v>
      </c>
      <c r="O20" s="38"/>
      <c r="P20" s="8">
        <f>SUM(N20:O20)</f>
        <v>0</v>
      </c>
      <c r="Q20" s="6"/>
      <c r="R20" s="8">
        <f>SUM(F20:L20,P20)</f>
        <v>0</v>
      </c>
    </row>
    <row r="21" spans="1:19" s="2" customFormat="1" ht="18.75" customHeight="1" x14ac:dyDescent="0.25">
      <c r="A21" s="2" t="s">
        <v>163</v>
      </c>
      <c r="F21" s="37">
        <f>SUM(F19:F20)</f>
        <v>0</v>
      </c>
      <c r="G21" s="6"/>
      <c r="H21" s="37">
        <f>SUM(H19:H20)</f>
        <v>0</v>
      </c>
      <c r="I21" s="6"/>
      <c r="J21" s="37">
        <f>SUM(J19:J20)</f>
        <v>0</v>
      </c>
      <c r="K21" s="6"/>
      <c r="L21" s="37">
        <f>SUM(L19:L20)</f>
        <v>-73979</v>
      </c>
      <c r="M21" s="6"/>
      <c r="N21" s="37">
        <f>SUM(N19:N20)</f>
        <v>0</v>
      </c>
      <c r="O21" s="38"/>
      <c r="P21" s="37">
        <f>SUM(P19:P20)</f>
        <v>0</v>
      </c>
      <c r="Q21" s="6"/>
      <c r="R21" s="37">
        <f>SUM(R19:R20)</f>
        <v>-73979</v>
      </c>
    </row>
    <row r="22" spans="1:19" ht="18.75" customHeight="1" thickBot="1" x14ac:dyDescent="0.3">
      <c r="A22" s="32" t="s">
        <v>248</v>
      </c>
      <c r="F22" s="39">
        <f>SUM(F18,F21)</f>
        <v>1666827</v>
      </c>
      <c r="G22" s="6"/>
      <c r="H22" s="39">
        <f>SUM(H18,H21)</f>
        <v>2062461</v>
      </c>
      <c r="I22" s="6"/>
      <c r="J22" s="39">
        <f>SUM(J18,J21)</f>
        <v>211675</v>
      </c>
      <c r="K22" s="6"/>
      <c r="L22" s="39">
        <f>SUM(L18,L21)</f>
        <v>127755</v>
      </c>
      <c r="M22" s="6"/>
      <c r="N22" s="39">
        <f>SUM(N18,N21)</f>
        <v>141313</v>
      </c>
      <c r="O22" s="7"/>
      <c r="P22" s="39">
        <f>SUM(P18,P21)</f>
        <v>141313</v>
      </c>
      <c r="Q22" s="6"/>
      <c r="R22" s="39">
        <f>SUM(R18,R21)</f>
        <v>4210031</v>
      </c>
    </row>
    <row r="23" spans="1:19" ht="18.75" customHeight="1" thickTop="1" x14ac:dyDescent="0.25">
      <c r="A23" s="32"/>
      <c r="F23" s="41">
        <f>SUM(F18-'bs '!J83)</f>
        <v>0</v>
      </c>
      <c r="G23" s="41"/>
      <c r="H23" s="41">
        <f>SUM(H18-'bs '!J84)</f>
        <v>0</v>
      </c>
      <c r="I23" s="41"/>
      <c r="J23" s="41">
        <f>SUM(J18-'bs '!J89)</f>
        <v>0</v>
      </c>
      <c r="K23" s="41"/>
      <c r="L23" s="41">
        <f>SUM(L18-'bs '!J90)</f>
        <v>0</v>
      </c>
      <c r="M23" s="41"/>
      <c r="N23" s="41"/>
      <c r="O23" s="41"/>
      <c r="P23" s="41">
        <f>SUM(P18-'bs '!J91)</f>
        <v>0</v>
      </c>
      <c r="Q23" s="48"/>
      <c r="R23" s="41">
        <f>SUM(R18-'bs '!J95)</f>
        <v>0</v>
      </c>
      <c r="S23" s="49"/>
    </row>
    <row r="24" spans="1:19" ht="18.75" customHeight="1" x14ac:dyDescent="0.25">
      <c r="F24" s="41">
        <f>SUM(F22-'bs '!H83)</f>
        <v>0</v>
      </c>
      <c r="G24" s="41"/>
      <c r="H24" s="41">
        <f>SUM(H22-'bs '!H84)</f>
        <v>0</v>
      </c>
      <c r="I24" s="41"/>
      <c r="J24" s="41">
        <f>SUM(J22-'bs '!H89)</f>
        <v>0</v>
      </c>
      <c r="K24" s="41"/>
      <c r="L24" s="41">
        <f>SUM(L22-'bs '!H90)</f>
        <v>0</v>
      </c>
      <c r="M24" s="41"/>
      <c r="N24" s="41"/>
      <c r="O24" s="41"/>
      <c r="P24" s="41">
        <f>SUM(P22-'bs '!H91)</f>
        <v>0</v>
      </c>
      <c r="Q24" s="50"/>
      <c r="R24" s="41">
        <f>SUM(R22-'bs '!H95)</f>
        <v>0</v>
      </c>
      <c r="S24" s="51"/>
    </row>
    <row r="25" spans="1:19" ht="18.75" customHeight="1" x14ac:dyDescent="0.25">
      <c r="A25" s="5" t="s">
        <v>33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08"/>
  <sheetViews>
    <sheetView showGridLines="0" tabSelected="1" zoomScaleNormal="100" zoomScaleSheetLayoutView="70" workbookViewId="0">
      <selection activeCell="A18" sqref="A18"/>
    </sheetView>
  </sheetViews>
  <sheetFormatPr defaultColWidth="9.44140625" defaultRowHeight="20.100000000000001" customHeight="1" x14ac:dyDescent="0.25"/>
  <cols>
    <col min="1" max="1" width="44.6640625" style="54" customWidth="1"/>
    <col min="2" max="2" width="4.5546875" style="54" customWidth="1"/>
    <col min="3" max="3" width="1.5546875" style="54" customWidth="1"/>
    <col min="4" max="4" width="14.5546875" style="55" customWidth="1"/>
    <col min="5" max="5" width="1.5546875" style="54" customWidth="1"/>
    <col min="6" max="6" width="14.5546875" style="55" customWidth="1"/>
    <col min="7" max="7" width="1.5546875" style="54" customWidth="1"/>
    <col min="8" max="8" width="14.5546875" style="55" customWidth="1"/>
    <col min="9" max="9" width="1.5546875" style="54" customWidth="1"/>
    <col min="10" max="10" width="14.5546875" style="55" customWidth="1"/>
    <col min="11" max="16384" width="9.44140625" style="54"/>
  </cols>
  <sheetData>
    <row r="1" spans="1:18" ht="19.649999999999999" customHeight="1" x14ac:dyDescent="0.25">
      <c r="J1" s="56" t="s">
        <v>74</v>
      </c>
    </row>
    <row r="2" spans="1:18" s="57" customFormat="1" ht="19.649999999999999" customHeight="1" x14ac:dyDescent="0.25">
      <c r="A2" s="57" t="s">
        <v>0</v>
      </c>
      <c r="D2" s="58"/>
      <c r="F2" s="58"/>
      <c r="H2" s="58"/>
    </row>
    <row r="3" spans="1:18" s="57" customFormat="1" ht="19.649999999999999" customHeight="1" x14ac:dyDescent="0.25">
      <c r="A3" s="57" t="s">
        <v>164</v>
      </c>
      <c r="D3" s="58"/>
      <c r="F3" s="58"/>
      <c r="H3" s="58"/>
      <c r="J3" s="58"/>
    </row>
    <row r="4" spans="1:18" s="57" customFormat="1" ht="19.649999999999999" customHeight="1" x14ac:dyDescent="0.25">
      <c r="A4" s="57" t="s">
        <v>250</v>
      </c>
      <c r="D4" s="58"/>
      <c r="F4" s="58"/>
      <c r="H4" s="58"/>
      <c r="J4" s="58"/>
    </row>
    <row r="5" spans="1:18" s="59" customFormat="1" ht="19.649999999999999" customHeight="1" x14ac:dyDescent="0.25">
      <c r="D5" s="55"/>
      <c r="E5" s="54"/>
      <c r="F5" s="55"/>
      <c r="G5" s="54"/>
      <c r="H5" s="60"/>
      <c r="I5" s="54"/>
      <c r="J5" s="60" t="s">
        <v>2</v>
      </c>
    </row>
    <row r="6" spans="1:18" s="61" customFormat="1" ht="19.649999999999999" customHeight="1" x14ac:dyDescent="0.25">
      <c r="D6" s="62"/>
      <c r="E6" s="63" t="s">
        <v>3</v>
      </c>
      <c r="F6" s="62"/>
      <c r="H6" s="62"/>
      <c r="I6" s="63" t="s">
        <v>4</v>
      </c>
      <c r="J6" s="62"/>
    </row>
    <row r="7" spans="1:18" s="59" customFormat="1" ht="19.649999999999999" customHeight="1" x14ac:dyDescent="0.25">
      <c r="B7" s="64"/>
      <c r="D7" s="65" t="s">
        <v>246</v>
      </c>
      <c r="F7" s="65" t="s">
        <v>77</v>
      </c>
      <c r="G7" s="61"/>
      <c r="H7" s="65" t="s">
        <v>246</v>
      </c>
      <c r="J7" s="65" t="s">
        <v>77</v>
      </c>
      <c r="K7" s="54"/>
      <c r="L7" s="55"/>
      <c r="M7" s="55"/>
      <c r="N7" s="55"/>
    </row>
    <row r="8" spans="1:18" ht="19.649999999999999" customHeight="1" x14ac:dyDescent="0.25">
      <c r="A8" s="57" t="s">
        <v>165</v>
      </c>
      <c r="L8" s="66"/>
      <c r="N8" s="55"/>
    </row>
    <row r="9" spans="1:18" ht="19.649999999999999" customHeight="1" x14ac:dyDescent="0.25">
      <c r="A9" s="54" t="s">
        <v>252</v>
      </c>
      <c r="D9" s="67">
        <f>SUM('PL&amp;OCI'!D97)</f>
        <v>64472</v>
      </c>
      <c r="E9" s="68"/>
      <c r="F9" s="67">
        <f>SUM('PL&amp;OCI'!F97)</f>
        <v>-85496</v>
      </c>
      <c r="G9" s="67"/>
      <c r="H9" s="67">
        <f>SUM('PL&amp;OCI'!H97)</f>
        <v>-77266</v>
      </c>
      <c r="I9" s="68"/>
      <c r="J9" s="67">
        <f>SUM('PL&amp;OCI'!J97)</f>
        <v>-82837</v>
      </c>
      <c r="L9" s="66"/>
      <c r="N9" s="66"/>
      <c r="O9" s="67"/>
      <c r="P9" s="66"/>
      <c r="Q9" s="67"/>
      <c r="R9" s="66"/>
    </row>
    <row r="10" spans="1:18" ht="19.649999999999999" customHeight="1" x14ac:dyDescent="0.25">
      <c r="A10" s="54" t="s">
        <v>267</v>
      </c>
      <c r="D10" s="67"/>
      <c r="E10" s="67"/>
      <c r="F10" s="67"/>
      <c r="G10" s="67"/>
      <c r="H10" s="67"/>
      <c r="I10" s="67"/>
      <c r="J10" s="67"/>
      <c r="K10" s="67"/>
      <c r="L10" s="66"/>
      <c r="N10" s="66"/>
      <c r="O10" s="67"/>
      <c r="P10" s="66"/>
      <c r="Q10" s="67"/>
      <c r="R10" s="66"/>
    </row>
    <row r="11" spans="1:18" ht="19.649999999999999" customHeight="1" x14ac:dyDescent="0.2">
      <c r="A11" s="54" t="s">
        <v>166</v>
      </c>
      <c r="D11" s="67"/>
      <c r="E11" s="67"/>
      <c r="F11" s="67"/>
      <c r="G11" s="69"/>
      <c r="H11" s="67"/>
      <c r="I11" s="67"/>
      <c r="J11" s="67"/>
      <c r="K11" s="67"/>
      <c r="L11" s="66"/>
      <c r="N11" s="66"/>
      <c r="O11" s="67"/>
      <c r="P11" s="66"/>
      <c r="Q11" s="67"/>
      <c r="R11" s="66"/>
    </row>
    <row r="12" spans="1:18" ht="19.649999999999999" customHeight="1" x14ac:dyDescent="0.2">
      <c r="A12" s="54" t="s">
        <v>167</v>
      </c>
      <c r="D12" s="66">
        <v>296602</v>
      </c>
      <c r="E12" s="68"/>
      <c r="F12" s="66">
        <v>306026</v>
      </c>
      <c r="G12" s="69"/>
      <c r="H12" s="66">
        <v>4092</v>
      </c>
      <c r="I12" s="68"/>
      <c r="J12" s="66">
        <v>4126</v>
      </c>
      <c r="K12" s="67"/>
      <c r="L12" s="66"/>
      <c r="N12" s="66"/>
      <c r="O12" s="67"/>
      <c r="P12" s="66"/>
      <c r="Q12" s="67"/>
      <c r="R12" s="66"/>
    </row>
    <row r="13" spans="1:18" ht="19.649999999999999" customHeight="1" x14ac:dyDescent="0.2">
      <c r="A13" s="54" t="s">
        <v>226</v>
      </c>
      <c r="D13" s="66">
        <v>22086</v>
      </c>
      <c r="E13" s="68"/>
      <c r="F13" s="66">
        <v>-9780</v>
      </c>
      <c r="G13" s="69"/>
      <c r="H13" s="66">
        <v>653</v>
      </c>
      <c r="I13" s="68"/>
      <c r="J13" s="66">
        <v>-368</v>
      </c>
      <c r="K13" s="67"/>
      <c r="L13" s="66"/>
      <c r="N13" s="66"/>
      <c r="O13" s="67"/>
      <c r="P13" s="66"/>
      <c r="Q13" s="67"/>
      <c r="R13" s="66"/>
    </row>
    <row r="14" spans="1:18" ht="19.649999999999999" customHeight="1" x14ac:dyDescent="0.2">
      <c r="A14" s="54" t="s">
        <v>271</v>
      </c>
      <c r="D14" s="66">
        <v>11987</v>
      </c>
      <c r="E14" s="68"/>
      <c r="F14" s="67">
        <v>0</v>
      </c>
      <c r="G14" s="69"/>
      <c r="H14" s="67">
        <v>0</v>
      </c>
      <c r="I14" s="68"/>
      <c r="J14" s="67">
        <v>0</v>
      </c>
      <c r="K14" s="67"/>
      <c r="L14" s="66"/>
      <c r="N14" s="66"/>
      <c r="O14" s="67"/>
      <c r="P14" s="66"/>
      <c r="Q14" s="67"/>
      <c r="R14" s="66"/>
    </row>
    <row r="15" spans="1:18" ht="19.649999999999999" customHeight="1" x14ac:dyDescent="0.2">
      <c r="A15" s="54" t="s">
        <v>227</v>
      </c>
      <c r="D15" s="66">
        <v>311</v>
      </c>
      <c r="E15" s="68"/>
      <c r="F15" s="66">
        <v>1649</v>
      </c>
      <c r="G15" s="69"/>
      <c r="H15" s="67">
        <v>0</v>
      </c>
      <c r="I15" s="68"/>
      <c r="J15" s="67">
        <v>0</v>
      </c>
      <c r="K15" s="67"/>
      <c r="L15" s="66"/>
      <c r="N15" s="66"/>
      <c r="O15" s="67"/>
      <c r="P15" s="66"/>
      <c r="Q15" s="67"/>
      <c r="R15" s="66"/>
    </row>
    <row r="16" spans="1:18" ht="19.649999999999999" customHeight="1" x14ac:dyDescent="0.2">
      <c r="A16" s="54" t="s">
        <v>168</v>
      </c>
      <c r="D16" s="66">
        <v>-4085</v>
      </c>
      <c r="E16" s="68"/>
      <c r="F16" s="66">
        <v>-25087</v>
      </c>
      <c r="G16" s="69"/>
      <c r="H16" s="67">
        <v>0</v>
      </c>
      <c r="I16" s="68"/>
      <c r="J16" s="67">
        <v>0</v>
      </c>
      <c r="K16" s="67"/>
      <c r="L16" s="66"/>
      <c r="N16" s="66"/>
      <c r="O16" s="67"/>
      <c r="P16" s="66"/>
      <c r="Q16" s="67"/>
      <c r="R16" s="66"/>
    </row>
    <row r="17" spans="1:18" ht="19.649999999999999" customHeight="1" x14ac:dyDescent="0.2">
      <c r="A17" s="54" t="s">
        <v>237</v>
      </c>
      <c r="D17" s="67">
        <v>-8498</v>
      </c>
      <c r="E17" s="68"/>
      <c r="F17" s="67">
        <v>-240</v>
      </c>
      <c r="G17" s="69"/>
      <c r="H17" s="67">
        <v>-17</v>
      </c>
      <c r="I17" s="68"/>
      <c r="J17" s="67">
        <v>-205</v>
      </c>
      <c r="K17" s="67"/>
      <c r="L17" s="66"/>
      <c r="N17" s="66"/>
      <c r="O17" s="67"/>
      <c r="P17" s="66"/>
      <c r="Q17" s="67"/>
      <c r="R17" s="66"/>
    </row>
    <row r="18" spans="1:18" ht="19.649999999999999" customHeight="1" x14ac:dyDescent="0.2">
      <c r="A18" s="54" t="s">
        <v>169</v>
      </c>
      <c r="D18" s="66">
        <v>449</v>
      </c>
      <c r="E18" s="68"/>
      <c r="F18" s="66">
        <v>11581</v>
      </c>
      <c r="G18" s="69"/>
      <c r="H18" s="67">
        <v>0</v>
      </c>
      <c r="I18" s="68"/>
      <c r="J18" s="66">
        <v>5705</v>
      </c>
      <c r="K18" s="67"/>
      <c r="L18" s="66"/>
      <c r="N18" s="66"/>
      <c r="O18" s="67"/>
      <c r="P18" s="66"/>
      <c r="Q18" s="67"/>
      <c r="R18" s="66"/>
    </row>
    <row r="19" spans="1:18" ht="19.649999999999999" customHeight="1" x14ac:dyDescent="0.2">
      <c r="A19" s="54" t="s">
        <v>229</v>
      </c>
      <c r="D19" s="67">
        <v>0</v>
      </c>
      <c r="E19" s="68"/>
      <c r="F19" s="67">
        <v>0</v>
      </c>
      <c r="G19" s="69"/>
      <c r="H19" s="67">
        <v>-20659</v>
      </c>
      <c r="I19" s="68"/>
      <c r="J19" s="67">
        <v>0</v>
      </c>
      <c r="K19" s="67"/>
      <c r="L19" s="66"/>
      <c r="N19" s="66"/>
      <c r="O19" s="67"/>
      <c r="P19" s="66"/>
      <c r="Q19" s="67"/>
      <c r="R19" s="66"/>
    </row>
    <row r="20" spans="1:18" ht="19.649999999999999" customHeight="1" x14ac:dyDescent="0.2">
      <c r="A20" s="54" t="s">
        <v>170</v>
      </c>
      <c r="D20" s="67">
        <v>0</v>
      </c>
      <c r="E20" s="68"/>
      <c r="F20" s="67">
        <v>0</v>
      </c>
      <c r="G20" s="69"/>
      <c r="H20" s="66">
        <v>-19065</v>
      </c>
      <c r="I20" s="68"/>
      <c r="J20" s="66">
        <v>-19074</v>
      </c>
      <c r="K20" s="67"/>
      <c r="L20" s="66"/>
      <c r="N20" s="66"/>
      <c r="O20" s="67"/>
      <c r="P20" s="66"/>
      <c r="Q20" s="67"/>
      <c r="R20" s="66"/>
    </row>
    <row r="21" spans="1:18" ht="19.649999999999999" customHeight="1" x14ac:dyDescent="0.2">
      <c r="A21" s="54" t="s">
        <v>171</v>
      </c>
      <c r="D21" s="66">
        <v>2168</v>
      </c>
      <c r="E21" s="68"/>
      <c r="F21" s="66">
        <v>14342</v>
      </c>
      <c r="G21" s="69"/>
      <c r="H21" s="67">
        <v>0</v>
      </c>
      <c r="I21" s="68"/>
      <c r="J21" s="67">
        <v>0</v>
      </c>
      <c r="K21" s="67"/>
      <c r="L21" s="66"/>
      <c r="N21" s="66"/>
      <c r="O21" s="67"/>
      <c r="P21" s="66"/>
      <c r="Q21" s="67"/>
      <c r="R21" s="66"/>
    </row>
    <row r="22" spans="1:18" ht="19.649999999999999" customHeight="1" x14ac:dyDescent="0.2">
      <c r="A22" s="54" t="s">
        <v>172</v>
      </c>
      <c r="D22" s="66">
        <v>6398</v>
      </c>
      <c r="E22" s="68"/>
      <c r="F22" s="66">
        <v>6832</v>
      </c>
      <c r="G22" s="69"/>
      <c r="H22" s="66">
        <v>638</v>
      </c>
      <c r="I22" s="70"/>
      <c r="J22" s="66">
        <v>639</v>
      </c>
      <c r="K22" s="67"/>
      <c r="L22" s="66"/>
      <c r="N22" s="66"/>
      <c r="O22" s="67"/>
      <c r="P22" s="66"/>
      <c r="Q22" s="67"/>
      <c r="R22" s="66"/>
    </row>
    <row r="23" spans="1:18" ht="19.649999999999999" customHeight="1" x14ac:dyDescent="0.25">
      <c r="A23" s="54" t="s">
        <v>256</v>
      </c>
      <c r="D23" s="67">
        <v>6721</v>
      </c>
      <c r="E23" s="68"/>
      <c r="F23" s="67">
        <v>0</v>
      </c>
      <c r="G23" s="66"/>
      <c r="H23" s="67">
        <v>0</v>
      </c>
      <c r="I23" s="66"/>
      <c r="J23" s="67">
        <v>0</v>
      </c>
      <c r="K23" s="67"/>
      <c r="L23" s="66"/>
      <c r="N23" s="66"/>
      <c r="O23" s="67"/>
      <c r="P23" s="66"/>
      <c r="Q23" s="67"/>
      <c r="R23" s="66"/>
    </row>
    <row r="24" spans="1:18" ht="19.649999999999999" customHeight="1" x14ac:dyDescent="0.25">
      <c r="A24" s="54" t="s">
        <v>173</v>
      </c>
      <c r="D24" s="66">
        <v>-33664</v>
      </c>
      <c r="E24" s="67"/>
      <c r="F24" s="66">
        <v>-31676</v>
      </c>
      <c r="G24" s="67"/>
      <c r="H24" s="66">
        <v>-42441</v>
      </c>
      <c r="I24" s="67"/>
      <c r="J24" s="66">
        <v>-33829</v>
      </c>
      <c r="K24" s="67"/>
      <c r="L24" s="66"/>
      <c r="N24" s="66"/>
      <c r="O24" s="67"/>
      <c r="P24" s="66"/>
      <c r="Q24" s="67"/>
      <c r="R24" s="66"/>
    </row>
    <row r="25" spans="1:18" ht="19.649999999999999" customHeight="1" x14ac:dyDescent="0.2">
      <c r="A25" s="54" t="s">
        <v>174</v>
      </c>
      <c r="D25" s="71">
        <v>155797</v>
      </c>
      <c r="E25" s="68"/>
      <c r="F25" s="71">
        <v>146166</v>
      </c>
      <c r="G25" s="69"/>
      <c r="H25" s="71">
        <v>80164</v>
      </c>
      <c r="I25" s="68"/>
      <c r="J25" s="71">
        <v>54289</v>
      </c>
      <c r="K25" s="67"/>
      <c r="L25" s="66"/>
      <c r="N25" s="66"/>
      <c r="O25" s="67"/>
      <c r="P25" s="66"/>
      <c r="Q25" s="67"/>
      <c r="R25" s="66"/>
    </row>
    <row r="26" spans="1:18" ht="19.649999999999999" customHeight="1" x14ac:dyDescent="0.2">
      <c r="A26" s="54" t="s">
        <v>175</v>
      </c>
      <c r="D26" s="67"/>
      <c r="E26" s="68"/>
      <c r="F26" s="67"/>
      <c r="G26" s="69"/>
      <c r="H26" s="67"/>
      <c r="I26" s="68"/>
      <c r="J26" s="67"/>
      <c r="K26" s="67"/>
      <c r="L26" s="66"/>
      <c r="N26" s="66"/>
      <c r="O26" s="67"/>
      <c r="P26" s="66"/>
      <c r="Q26" s="67"/>
      <c r="R26" s="66"/>
    </row>
    <row r="27" spans="1:18" ht="19.649999999999999" customHeight="1" x14ac:dyDescent="0.25">
      <c r="A27" s="54" t="s">
        <v>176</v>
      </c>
      <c r="D27" s="72">
        <f>SUM(D9:D25)</f>
        <v>520744</v>
      </c>
      <c r="E27" s="68"/>
      <c r="F27" s="72">
        <f>SUM(F9:F25)</f>
        <v>334317</v>
      </c>
      <c r="G27" s="67"/>
      <c r="H27" s="72">
        <f>SUM(H9:H25)</f>
        <v>-73901</v>
      </c>
      <c r="I27" s="68"/>
      <c r="J27" s="72">
        <f>SUM(J9:J25)</f>
        <v>-71554</v>
      </c>
      <c r="K27" s="67"/>
      <c r="L27" s="66"/>
      <c r="N27" s="66"/>
      <c r="O27" s="67"/>
      <c r="P27" s="66"/>
      <c r="Q27" s="67"/>
      <c r="R27" s="66"/>
    </row>
    <row r="28" spans="1:18" s="57" customFormat="1" ht="19.649999999999999" customHeight="1" x14ac:dyDescent="0.2">
      <c r="A28" s="54" t="s">
        <v>177</v>
      </c>
      <c r="B28" s="54"/>
      <c r="C28" s="54"/>
      <c r="D28" s="67"/>
      <c r="E28" s="68"/>
      <c r="F28" s="67"/>
      <c r="G28" s="69"/>
      <c r="H28" s="67"/>
      <c r="I28" s="68"/>
      <c r="J28" s="67"/>
      <c r="K28" s="67"/>
      <c r="L28" s="66"/>
      <c r="M28" s="54"/>
      <c r="N28" s="66"/>
      <c r="O28" s="67"/>
      <c r="P28" s="66"/>
      <c r="Q28" s="67"/>
      <c r="R28" s="66"/>
    </row>
    <row r="29" spans="1:18" ht="19.649999999999999" customHeight="1" x14ac:dyDescent="0.2">
      <c r="A29" s="54" t="s">
        <v>178</v>
      </c>
      <c r="D29" s="66">
        <v>128267</v>
      </c>
      <c r="E29" s="68"/>
      <c r="F29" s="66">
        <v>-52519</v>
      </c>
      <c r="G29" s="69"/>
      <c r="H29" s="66">
        <v>26828</v>
      </c>
      <c r="I29" s="68"/>
      <c r="J29" s="66">
        <v>-12385</v>
      </c>
      <c r="K29" s="67"/>
      <c r="L29" s="66"/>
      <c r="N29" s="66"/>
      <c r="O29" s="67"/>
      <c r="P29" s="66"/>
      <c r="Q29" s="67"/>
      <c r="R29" s="66"/>
    </row>
    <row r="30" spans="1:18" ht="19.649999999999999" customHeight="1" x14ac:dyDescent="0.2">
      <c r="A30" s="54" t="s">
        <v>179</v>
      </c>
      <c r="D30" s="66">
        <v>-42198</v>
      </c>
      <c r="E30" s="68"/>
      <c r="F30" s="66">
        <v>216</v>
      </c>
      <c r="G30" s="69"/>
      <c r="H30" s="67">
        <v>0</v>
      </c>
      <c r="I30" s="68"/>
      <c r="J30" s="67">
        <v>0</v>
      </c>
      <c r="K30" s="67"/>
      <c r="L30" s="66"/>
      <c r="N30" s="66"/>
      <c r="O30" s="67"/>
      <c r="P30" s="66"/>
      <c r="Q30" s="67"/>
      <c r="R30" s="66"/>
    </row>
    <row r="31" spans="1:18" ht="19.649999999999999" customHeight="1" x14ac:dyDescent="0.25">
      <c r="A31" s="54" t="s">
        <v>180</v>
      </c>
      <c r="D31" s="66">
        <v>-150290</v>
      </c>
      <c r="E31" s="68"/>
      <c r="F31" s="66">
        <v>273334</v>
      </c>
      <c r="G31" s="68"/>
      <c r="H31" s="67">
        <v>0</v>
      </c>
      <c r="I31" s="68"/>
      <c r="J31" s="67">
        <v>0</v>
      </c>
      <c r="K31" s="67"/>
      <c r="L31" s="66"/>
      <c r="N31" s="66"/>
      <c r="O31" s="67"/>
      <c r="P31" s="66"/>
      <c r="Q31" s="67"/>
      <c r="R31" s="66"/>
    </row>
    <row r="32" spans="1:18" ht="19.649999999999999" customHeight="1" x14ac:dyDescent="0.2">
      <c r="A32" s="54" t="s">
        <v>181</v>
      </c>
      <c r="D32" s="67">
        <v>-134159</v>
      </c>
      <c r="E32" s="67"/>
      <c r="F32" s="67">
        <v>-28750</v>
      </c>
      <c r="G32" s="69"/>
      <c r="H32" s="67">
        <v>0</v>
      </c>
      <c r="I32" s="67"/>
      <c r="J32" s="67">
        <v>0</v>
      </c>
      <c r="K32" s="67"/>
      <c r="L32" s="66"/>
      <c r="N32" s="66"/>
      <c r="O32" s="67"/>
      <c r="P32" s="66"/>
      <c r="Q32" s="67"/>
      <c r="R32" s="66"/>
    </row>
    <row r="33" spans="1:18" ht="19.649999999999999" customHeight="1" x14ac:dyDescent="0.2">
      <c r="A33" s="54" t="s">
        <v>182</v>
      </c>
      <c r="D33" s="66">
        <v>-206899</v>
      </c>
      <c r="E33" s="68"/>
      <c r="F33" s="66">
        <v>-90468</v>
      </c>
      <c r="G33" s="69"/>
      <c r="H33" s="66">
        <v>-10474</v>
      </c>
      <c r="I33" s="68"/>
      <c r="J33" s="66">
        <v>-4287</v>
      </c>
      <c r="K33" s="67"/>
      <c r="L33" s="66"/>
      <c r="N33" s="66"/>
      <c r="O33" s="67"/>
      <c r="P33" s="66"/>
      <c r="Q33" s="67"/>
      <c r="R33" s="66"/>
    </row>
    <row r="34" spans="1:18" ht="19.649999999999999" customHeight="1" x14ac:dyDescent="0.2">
      <c r="A34" s="54" t="s">
        <v>183</v>
      </c>
      <c r="D34" s="67">
        <v>24446</v>
      </c>
      <c r="E34" s="68"/>
      <c r="F34" s="67">
        <v>79327</v>
      </c>
      <c r="G34" s="69"/>
      <c r="H34" s="67">
        <v>0</v>
      </c>
      <c r="I34" s="68"/>
      <c r="J34" s="67">
        <v>0</v>
      </c>
      <c r="K34" s="67"/>
      <c r="L34" s="66"/>
      <c r="N34" s="66"/>
      <c r="O34" s="67"/>
      <c r="P34" s="66"/>
      <c r="Q34" s="67"/>
      <c r="R34" s="66"/>
    </row>
    <row r="35" spans="1:18" ht="19.649999999999999" customHeight="1" x14ac:dyDescent="0.2">
      <c r="A35" s="54" t="s">
        <v>184</v>
      </c>
      <c r="D35" s="67">
        <v>-1369</v>
      </c>
      <c r="E35" s="68"/>
      <c r="F35" s="67">
        <v>535</v>
      </c>
      <c r="G35" s="69"/>
      <c r="H35" s="67">
        <v>-76</v>
      </c>
      <c r="I35" s="68"/>
      <c r="J35" s="67">
        <v>-80</v>
      </c>
      <c r="K35" s="67"/>
      <c r="L35" s="66"/>
      <c r="N35" s="66"/>
      <c r="O35" s="67"/>
      <c r="P35" s="66"/>
      <c r="Q35" s="67"/>
      <c r="R35" s="66"/>
    </row>
    <row r="36" spans="1:18" ht="19.649999999999999" customHeight="1" x14ac:dyDescent="0.2">
      <c r="A36" s="54" t="s">
        <v>185</v>
      </c>
      <c r="D36" s="67"/>
      <c r="E36" s="68"/>
      <c r="F36" s="67"/>
      <c r="G36" s="69"/>
      <c r="H36" s="67"/>
      <c r="I36" s="68"/>
      <c r="J36" s="67"/>
      <c r="K36" s="67"/>
      <c r="L36" s="66"/>
      <c r="N36" s="66"/>
      <c r="O36" s="67"/>
      <c r="P36" s="66"/>
      <c r="Q36" s="67"/>
      <c r="R36" s="66"/>
    </row>
    <row r="37" spans="1:18" ht="19.649999999999999" customHeight="1" x14ac:dyDescent="0.25">
      <c r="A37" s="54" t="s">
        <v>186</v>
      </c>
      <c r="D37" s="66">
        <v>-133660</v>
      </c>
      <c r="E37" s="68"/>
      <c r="F37" s="66">
        <v>-8934</v>
      </c>
      <c r="G37" s="67"/>
      <c r="H37" s="66">
        <v>-13980</v>
      </c>
      <c r="I37" s="68"/>
      <c r="J37" s="66">
        <v>23470</v>
      </c>
      <c r="K37" s="67"/>
      <c r="L37" s="66"/>
      <c r="N37" s="66"/>
      <c r="O37" s="67"/>
      <c r="P37" s="66"/>
      <c r="Q37" s="67"/>
      <c r="R37" s="66"/>
    </row>
    <row r="38" spans="1:18" ht="19.649999999999999" customHeight="1" x14ac:dyDescent="0.2">
      <c r="A38" s="54" t="s">
        <v>187</v>
      </c>
      <c r="D38" s="67">
        <v>1026231</v>
      </c>
      <c r="E38" s="68"/>
      <c r="F38" s="67">
        <v>300807</v>
      </c>
      <c r="G38" s="69"/>
      <c r="H38" s="67">
        <v>0</v>
      </c>
      <c r="I38" s="68"/>
      <c r="J38" s="67">
        <v>0</v>
      </c>
      <c r="K38" s="67"/>
      <c r="L38" s="66"/>
      <c r="N38" s="66"/>
      <c r="O38" s="67"/>
      <c r="P38" s="66"/>
      <c r="Q38" s="67"/>
      <c r="R38" s="66"/>
    </row>
    <row r="39" spans="1:18" ht="19.649999999999999" customHeight="1" x14ac:dyDescent="0.2">
      <c r="A39" s="54" t="s">
        <v>188</v>
      </c>
      <c r="D39" s="66">
        <v>-12415</v>
      </c>
      <c r="E39" s="68"/>
      <c r="F39" s="66">
        <v>29265</v>
      </c>
      <c r="G39" s="69"/>
      <c r="H39" s="66">
        <v>-4322</v>
      </c>
      <c r="I39" s="68"/>
      <c r="J39" s="66">
        <v>5157</v>
      </c>
      <c r="K39" s="67"/>
      <c r="L39" s="66"/>
      <c r="N39" s="66"/>
      <c r="O39" s="67"/>
      <c r="P39" s="66"/>
      <c r="Q39" s="67"/>
      <c r="R39" s="66"/>
    </row>
    <row r="40" spans="1:18" ht="19.649999999999999" customHeight="1" x14ac:dyDescent="0.2">
      <c r="A40" s="54" t="s">
        <v>189</v>
      </c>
      <c r="D40" s="66">
        <v>-4209</v>
      </c>
      <c r="E40" s="68"/>
      <c r="F40" s="66">
        <v>-7939</v>
      </c>
      <c r="G40" s="69"/>
      <c r="H40" s="66">
        <v>-357</v>
      </c>
      <c r="I40" s="68"/>
      <c r="J40" s="66">
        <v>-611</v>
      </c>
      <c r="K40" s="67"/>
      <c r="L40" s="66"/>
      <c r="N40" s="66"/>
      <c r="O40" s="67"/>
      <c r="P40" s="66"/>
      <c r="Q40" s="67"/>
      <c r="R40" s="66"/>
    </row>
    <row r="41" spans="1:18" ht="19.649999999999999" customHeight="1" x14ac:dyDescent="0.2">
      <c r="A41" s="54" t="s">
        <v>190</v>
      </c>
      <c r="D41" s="71">
        <v>16784</v>
      </c>
      <c r="E41" s="68"/>
      <c r="F41" s="71">
        <v>11873</v>
      </c>
      <c r="G41" s="69"/>
      <c r="H41" s="71">
        <v>848</v>
      </c>
      <c r="I41" s="68"/>
      <c r="J41" s="71">
        <v>958</v>
      </c>
      <c r="K41" s="67"/>
      <c r="L41" s="66"/>
      <c r="N41" s="66"/>
      <c r="O41" s="67"/>
      <c r="P41" s="66"/>
      <c r="Q41" s="67"/>
      <c r="R41" s="66"/>
    </row>
    <row r="42" spans="1:18" ht="19.649999999999999" customHeight="1" x14ac:dyDescent="0.2">
      <c r="A42" s="54" t="s">
        <v>191</v>
      </c>
      <c r="D42" s="67">
        <f>SUM(D27:D41)</f>
        <v>1031273</v>
      </c>
      <c r="E42" s="68"/>
      <c r="F42" s="67">
        <f>SUM(F27:F41)</f>
        <v>841064</v>
      </c>
      <c r="G42" s="69"/>
      <c r="H42" s="67">
        <f>SUM(H27:H41)</f>
        <v>-75434</v>
      </c>
      <c r="I42" s="68"/>
      <c r="J42" s="67">
        <f>SUM(J27:J41)</f>
        <v>-59332</v>
      </c>
      <c r="K42" s="67"/>
      <c r="L42" s="66"/>
      <c r="N42" s="66"/>
      <c r="O42" s="67"/>
      <c r="P42" s="66"/>
      <c r="Q42" s="67"/>
      <c r="R42" s="66"/>
    </row>
    <row r="43" spans="1:18" ht="19.649999999999999" customHeight="1" x14ac:dyDescent="0.2">
      <c r="A43" s="54" t="s">
        <v>192</v>
      </c>
      <c r="D43" s="66">
        <v>33643</v>
      </c>
      <c r="E43" s="68"/>
      <c r="F43" s="66">
        <v>31676</v>
      </c>
      <c r="G43" s="69"/>
      <c r="H43" s="66">
        <v>189722</v>
      </c>
      <c r="I43" s="68"/>
      <c r="J43" s="66">
        <v>20234</v>
      </c>
      <c r="K43" s="67"/>
      <c r="L43" s="66"/>
      <c r="N43" s="66"/>
      <c r="O43" s="67"/>
      <c r="P43" s="66"/>
      <c r="Q43" s="67"/>
      <c r="R43" s="66"/>
    </row>
    <row r="44" spans="1:18" ht="19.649999999999999" customHeight="1" x14ac:dyDescent="0.25">
      <c r="A44" s="54" t="s">
        <v>193</v>
      </c>
      <c r="D44" s="66">
        <v>7411</v>
      </c>
      <c r="E44" s="68"/>
      <c r="F44" s="66">
        <v>6978</v>
      </c>
      <c r="G44" s="67"/>
      <c r="H44" s="67">
        <v>0</v>
      </c>
      <c r="I44" s="67"/>
      <c r="J44" s="67">
        <v>0</v>
      </c>
      <c r="K44" s="67"/>
      <c r="L44" s="66"/>
      <c r="N44" s="66"/>
      <c r="O44" s="67"/>
      <c r="P44" s="66"/>
      <c r="Q44" s="67"/>
      <c r="R44" s="66"/>
    </row>
    <row r="45" spans="1:18" ht="19.649999999999999" customHeight="1" x14ac:dyDescent="0.2">
      <c r="A45" s="54" t="s">
        <v>194</v>
      </c>
      <c r="D45" s="67">
        <v>-123090</v>
      </c>
      <c r="E45" s="68"/>
      <c r="F45" s="67">
        <v>-55010</v>
      </c>
      <c r="G45" s="69"/>
      <c r="H45" s="67">
        <v>-83263</v>
      </c>
      <c r="I45" s="68"/>
      <c r="J45" s="67">
        <v>-13962</v>
      </c>
      <c r="K45" s="67"/>
      <c r="L45" s="66"/>
      <c r="N45" s="66"/>
      <c r="O45" s="67"/>
      <c r="P45" s="66"/>
      <c r="Q45" s="67"/>
      <c r="R45" s="66"/>
    </row>
    <row r="46" spans="1:18" ht="19.649999999999999" customHeight="1" x14ac:dyDescent="0.2">
      <c r="A46" s="54" t="s">
        <v>195</v>
      </c>
      <c r="D46" s="73">
        <v>-67645</v>
      </c>
      <c r="E46" s="68"/>
      <c r="F46" s="73">
        <v>-41554</v>
      </c>
      <c r="G46" s="69"/>
      <c r="H46" s="73">
        <v>-8252</v>
      </c>
      <c r="I46" s="68"/>
      <c r="J46" s="73">
        <v>-1708</v>
      </c>
      <c r="K46" s="67"/>
      <c r="L46" s="66"/>
      <c r="N46" s="66"/>
      <c r="O46" s="67"/>
      <c r="P46" s="66"/>
      <c r="Q46" s="67"/>
      <c r="R46" s="66"/>
    </row>
    <row r="47" spans="1:18" ht="19.649999999999999" customHeight="1" x14ac:dyDescent="0.2">
      <c r="A47" s="57" t="s">
        <v>196</v>
      </c>
      <c r="D47" s="71">
        <f>SUM(D42:D46)</f>
        <v>881592</v>
      </c>
      <c r="E47" s="68"/>
      <c r="F47" s="71">
        <f>SUM(F42:F46)</f>
        <v>783154</v>
      </c>
      <c r="G47" s="69"/>
      <c r="H47" s="71">
        <f>SUM(H42:H46)</f>
        <v>22773</v>
      </c>
      <c r="I47" s="68"/>
      <c r="J47" s="71">
        <f>SUM(J42:J46)</f>
        <v>-54768</v>
      </c>
      <c r="K47" s="67"/>
      <c r="L47" s="66"/>
      <c r="N47" s="66"/>
      <c r="O47" s="67"/>
      <c r="P47" s="66"/>
      <c r="Q47" s="67"/>
      <c r="R47" s="66"/>
    </row>
    <row r="48" spans="1:18" s="57" customFormat="1" ht="19.649999999999999" customHeight="1" x14ac:dyDescent="0.25">
      <c r="A48" s="54"/>
      <c r="D48" s="55"/>
      <c r="E48" s="68"/>
      <c r="F48" s="55"/>
      <c r="G48" s="55"/>
      <c r="H48" s="55"/>
      <c r="I48" s="68"/>
      <c r="J48" s="55"/>
      <c r="K48" s="67"/>
      <c r="L48" s="66"/>
      <c r="M48" s="54"/>
      <c r="N48" s="66"/>
      <c r="O48" s="67"/>
      <c r="P48" s="66"/>
      <c r="Q48" s="67"/>
      <c r="R48" s="66"/>
    </row>
    <row r="49" spans="1:18" s="57" customFormat="1" ht="19.649999999999999" customHeight="1" x14ac:dyDescent="0.25">
      <c r="A49" s="54" t="s">
        <v>33</v>
      </c>
      <c r="D49" s="58"/>
      <c r="E49" s="68"/>
      <c r="F49" s="58"/>
      <c r="G49" s="55"/>
      <c r="H49" s="58"/>
      <c r="I49" s="68"/>
      <c r="J49" s="56"/>
      <c r="K49" s="67"/>
      <c r="L49" s="66"/>
      <c r="M49" s="54"/>
      <c r="N49" s="66"/>
      <c r="O49" s="67"/>
      <c r="P49" s="66"/>
      <c r="Q49" s="67"/>
      <c r="R49" s="66"/>
    </row>
    <row r="50" spans="1:18" s="57" customFormat="1" ht="20.100000000000001" customHeight="1" x14ac:dyDescent="0.25">
      <c r="A50" s="54"/>
      <c r="D50" s="58"/>
      <c r="E50" s="68"/>
      <c r="F50" s="58"/>
      <c r="G50" s="55"/>
      <c r="H50" s="58"/>
      <c r="I50" s="68"/>
      <c r="J50" s="56" t="s">
        <v>74</v>
      </c>
      <c r="K50" s="67"/>
      <c r="L50" s="66"/>
      <c r="M50" s="54"/>
      <c r="N50" s="66"/>
      <c r="O50" s="67"/>
      <c r="P50" s="66"/>
      <c r="Q50" s="67"/>
      <c r="R50" s="66"/>
    </row>
    <row r="51" spans="1:18" s="57" customFormat="1" ht="20.100000000000001" customHeight="1" x14ac:dyDescent="0.25">
      <c r="A51" s="57" t="s">
        <v>0</v>
      </c>
      <c r="D51" s="58"/>
      <c r="F51" s="58"/>
      <c r="H51" s="58"/>
      <c r="J51" s="58"/>
      <c r="K51" s="67"/>
      <c r="L51" s="66"/>
      <c r="M51" s="54"/>
      <c r="N51" s="66"/>
      <c r="O51" s="67"/>
      <c r="P51" s="66"/>
      <c r="Q51" s="67"/>
      <c r="R51" s="66"/>
    </row>
    <row r="52" spans="1:18" s="57" customFormat="1" ht="20.100000000000001" customHeight="1" x14ac:dyDescent="0.25">
      <c r="A52" s="57" t="s">
        <v>197</v>
      </c>
      <c r="D52" s="58"/>
      <c r="F52" s="58"/>
      <c r="H52" s="58"/>
      <c r="J52" s="58"/>
      <c r="K52" s="67"/>
      <c r="L52" s="66"/>
      <c r="M52" s="54"/>
      <c r="N52" s="66"/>
      <c r="O52" s="67"/>
      <c r="P52" s="66"/>
      <c r="Q52" s="67"/>
      <c r="R52" s="66"/>
    </row>
    <row r="53" spans="1:18" s="57" customFormat="1" ht="20.100000000000001" customHeight="1" x14ac:dyDescent="0.25">
      <c r="A53" s="57" t="s">
        <v>250</v>
      </c>
      <c r="D53" s="58"/>
      <c r="F53" s="58"/>
      <c r="H53" s="58"/>
      <c r="J53" s="58"/>
      <c r="K53" s="67"/>
      <c r="L53" s="66"/>
      <c r="M53" s="54"/>
      <c r="N53" s="66"/>
      <c r="O53" s="67"/>
      <c r="P53" s="66"/>
      <c r="Q53" s="67"/>
      <c r="R53" s="66"/>
    </row>
    <row r="54" spans="1:18" s="59" customFormat="1" ht="20.100000000000001" customHeight="1" x14ac:dyDescent="0.25">
      <c r="D54" s="55"/>
      <c r="E54" s="54"/>
      <c r="F54" s="55"/>
      <c r="G54" s="54"/>
      <c r="H54" s="60"/>
      <c r="I54" s="54"/>
      <c r="J54" s="60" t="s">
        <v>2</v>
      </c>
      <c r="K54" s="67"/>
      <c r="L54" s="66"/>
      <c r="M54" s="54"/>
      <c r="N54" s="66"/>
      <c r="O54" s="67"/>
      <c r="P54" s="66"/>
      <c r="Q54" s="67"/>
      <c r="R54" s="66"/>
    </row>
    <row r="55" spans="1:18" s="61" customFormat="1" ht="20.100000000000001" customHeight="1" x14ac:dyDescent="0.25">
      <c r="D55" s="62"/>
      <c r="E55" s="63" t="s">
        <v>3</v>
      </c>
      <c r="F55" s="62"/>
      <c r="H55" s="62"/>
      <c r="I55" s="63" t="s">
        <v>4</v>
      </c>
      <c r="J55" s="62"/>
      <c r="K55" s="67"/>
      <c r="L55" s="66"/>
      <c r="M55" s="54"/>
      <c r="N55" s="66"/>
      <c r="O55" s="67"/>
      <c r="P55" s="66"/>
      <c r="Q55" s="67"/>
      <c r="R55" s="66"/>
    </row>
    <row r="56" spans="1:18" ht="20.100000000000001" customHeight="1" x14ac:dyDescent="0.25">
      <c r="A56" s="59"/>
      <c r="D56" s="65" t="s">
        <v>246</v>
      </c>
      <c r="E56" s="68"/>
      <c r="F56" s="65" t="s">
        <v>77</v>
      </c>
      <c r="G56" s="74"/>
      <c r="H56" s="65" t="s">
        <v>246</v>
      </c>
      <c r="I56" s="68"/>
      <c r="J56" s="65">
        <v>2022</v>
      </c>
      <c r="K56" s="67"/>
      <c r="L56" s="66"/>
      <c r="N56" s="66"/>
      <c r="O56" s="67"/>
      <c r="P56" s="66"/>
      <c r="Q56" s="67"/>
      <c r="R56" s="66"/>
    </row>
    <row r="57" spans="1:18" ht="20.100000000000001" customHeight="1" x14ac:dyDescent="0.25">
      <c r="A57" s="57" t="s">
        <v>198</v>
      </c>
      <c r="D57" s="67"/>
      <c r="E57" s="68"/>
      <c r="F57" s="67"/>
      <c r="G57" s="75"/>
      <c r="H57" s="67"/>
      <c r="I57" s="68"/>
      <c r="J57" s="67"/>
      <c r="K57" s="67"/>
      <c r="L57" s="66"/>
      <c r="N57" s="66"/>
      <c r="O57" s="67"/>
      <c r="P57" s="66"/>
      <c r="Q57" s="67"/>
      <c r="R57" s="66"/>
    </row>
    <row r="58" spans="1:18" ht="20.100000000000001" customHeight="1" x14ac:dyDescent="0.25">
      <c r="A58" s="54" t="s">
        <v>264</v>
      </c>
      <c r="D58" s="67">
        <v>0</v>
      </c>
      <c r="E58" s="68"/>
      <c r="F58" s="67">
        <v>38101</v>
      </c>
      <c r="G58" s="67"/>
      <c r="H58" s="67">
        <v>0</v>
      </c>
      <c r="I58" s="67"/>
      <c r="J58" s="67">
        <v>0</v>
      </c>
      <c r="K58" s="67"/>
      <c r="L58" s="66"/>
      <c r="N58" s="66"/>
      <c r="O58" s="67"/>
      <c r="P58" s="66"/>
      <c r="Q58" s="67"/>
      <c r="R58" s="66"/>
    </row>
    <row r="59" spans="1:18" ht="20.100000000000001" customHeight="1" x14ac:dyDescent="0.25">
      <c r="A59" s="54" t="s">
        <v>242</v>
      </c>
      <c r="D59" s="67">
        <v>0</v>
      </c>
      <c r="E59" s="68"/>
      <c r="F59" s="67">
        <v>-14300</v>
      </c>
      <c r="G59" s="67"/>
      <c r="H59" s="67">
        <v>0</v>
      </c>
      <c r="I59" s="67"/>
      <c r="J59" s="67">
        <v>0</v>
      </c>
      <c r="K59" s="67"/>
      <c r="L59" s="66"/>
      <c r="N59" s="66"/>
      <c r="O59" s="67"/>
      <c r="P59" s="66"/>
      <c r="Q59" s="67"/>
      <c r="R59" s="66"/>
    </row>
    <row r="60" spans="1:18" ht="20.100000000000001" customHeight="1" x14ac:dyDescent="0.25">
      <c r="A60" s="54" t="s">
        <v>199</v>
      </c>
      <c r="D60" s="67">
        <v>0</v>
      </c>
      <c r="E60" s="68"/>
      <c r="F60" s="67">
        <v>0</v>
      </c>
      <c r="G60" s="67"/>
      <c r="H60" s="67">
        <v>282000</v>
      </c>
      <c r="I60" s="67"/>
      <c r="J60" s="67">
        <v>138000</v>
      </c>
      <c r="K60" s="67"/>
      <c r="L60" s="66"/>
      <c r="N60" s="66"/>
      <c r="O60" s="67"/>
      <c r="P60" s="66"/>
      <c r="Q60" s="67"/>
      <c r="R60" s="66"/>
    </row>
    <row r="61" spans="1:18" ht="20.100000000000001" customHeight="1" x14ac:dyDescent="0.25">
      <c r="A61" s="54" t="s">
        <v>200</v>
      </c>
      <c r="D61" s="67">
        <v>0</v>
      </c>
      <c r="E61" s="68"/>
      <c r="F61" s="67">
        <v>0</v>
      </c>
      <c r="G61" s="67"/>
      <c r="H61" s="67">
        <v>-341000</v>
      </c>
      <c r="I61" s="67"/>
      <c r="J61" s="67">
        <v>-218000</v>
      </c>
      <c r="K61" s="67"/>
      <c r="L61" s="66"/>
      <c r="N61" s="66"/>
      <c r="O61" s="67"/>
      <c r="P61" s="66"/>
      <c r="Q61" s="67"/>
      <c r="R61" s="66"/>
    </row>
    <row r="62" spans="1:18" ht="20.100000000000001" customHeight="1" x14ac:dyDescent="0.25">
      <c r="A62" s="54" t="s">
        <v>230</v>
      </c>
      <c r="D62" s="67">
        <v>0</v>
      </c>
      <c r="E62" s="68"/>
      <c r="F62" s="67">
        <v>0</v>
      </c>
      <c r="G62" s="67"/>
      <c r="H62" s="67">
        <v>20659</v>
      </c>
      <c r="I62" s="67"/>
      <c r="J62" s="67">
        <v>0</v>
      </c>
      <c r="K62" s="67"/>
      <c r="L62" s="66"/>
      <c r="N62" s="66"/>
      <c r="O62" s="67"/>
      <c r="P62" s="66"/>
      <c r="Q62" s="67"/>
      <c r="R62" s="66"/>
    </row>
    <row r="63" spans="1:18" ht="20.100000000000001" customHeight="1" x14ac:dyDescent="0.25">
      <c r="A63" s="54" t="s">
        <v>201</v>
      </c>
      <c r="D63" s="67">
        <v>19065</v>
      </c>
      <c r="E63" s="68"/>
      <c r="F63" s="67">
        <v>19074</v>
      </c>
      <c r="G63" s="67"/>
      <c r="H63" s="67">
        <v>19065</v>
      </c>
      <c r="I63" s="67"/>
      <c r="J63" s="67">
        <v>19074</v>
      </c>
      <c r="K63" s="67"/>
      <c r="L63" s="66"/>
      <c r="N63" s="66"/>
      <c r="O63" s="67"/>
      <c r="P63" s="66"/>
      <c r="Q63" s="67"/>
      <c r="R63" s="66"/>
    </row>
    <row r="64" spans="1:18" ht="20.100000000000001" customHeight="1" x14ac:dyDescent="0.25">
      <c r="A64" s="54" t="s">
        <v>262</v>
      </c>
      <c r="D64" s="66">
        <v>-9854</v>
      </c>
      <c r="E64" s="68"/>
      <c r="F64" s="67">
        <v>0</v>
      </c>
      <c r="G64" s="76"/>
      <c r="H64" s="66">
        <v>-9854</v>
      </c>
      <c r="I64" s="67"/>
      <c r="J64" s="67">
        <v>0</v>
      </c>
      <c r="K64" s="67"/>
      <c r="L64" s="66"/>
      <c r="N64" s="66"/>
      <c r="O64" s="67"/>
      <c r="P64" s="66"/>
      <c r="Q64" s="67"/>
      <c r="R64" s="66"/>
    </row>
    <row r="65" spans="1:18" ht="20.100000000000001" customHeight="1" x14ac:dyDescent="0.25">
      <c r="A65" s="54" t="s">
        <v>202</v>
      </c>
      <c r="D65" s="66">
        <v>28707</v>
      </c>
      <c r="E65" s="68"/>
      <c r="F65" s="66">
        <v>2027</v>
      </c>
      <c r="G65" s="76"/>
      <c r="H65" s="66">
        <v>17</v>
      </c>
      <c r="I65" s="67"/>
      <c r="J65" s="66">
        <v>205</v>
      </c>
      <c r="K65" s="67"/>
      <c r="L65" s="66"/>
      <c r="N65" s="66"/>
      <c r="O65" s="67"/>
      <c r="P65" s="66"/>
      <c r="Q65" s="67"/>
      <c r="R65" s="66"/>
    </row>
    <row r="66" spans="1:18" ht="20.100000000000001" customHeight="1" x14ac:dyDescent="0.25">
      <c r="A66" s="54" t="s">
        <v>203</v>
      </c>
      <c r="D66" s="66">
        <v>-266100</v>
      </c>
      <c r="E66" s="68"/>
      <c r="F66" s="66">
        <v>-101165</v>
      </c>
      <c r="G66" s="76"/>
      <c r="H66" s="66">
        <v>-7375</v>
      </c>
      <c r="I66" s="67"/>
      <c r="J66" s="66">
        <v>-1006</v>
      </c>
      <c r="K66" s="67"/>
      <c r="L66" s="66"/>
      <c r="N66" s="66"/>
      <c r="O66" s="67"/>
      <c r="P66" s="66"/>
      <c r="Q66" s="67"/>
      <c r="R66" s="66"/>
    </row>
    <row r="67" spans="1:18" ht="20.100000000000001" customHeight="1" x14ac:dyDescent="0.25">
      <c r="A67" s="57" t="s">
        <v>261</v>
      </c>
      <c r="D67" s="77">
        <f>SUM(D58:D66)</f>
        <v>-228182</v>
      </c>
      <c r="E67" s="68"/>
      <c r="F67" s="77">
        <f>SUM(F58:F66)</f>
        <v>-56263</v>
      </c>
      <c r="G67" s="67"/>
      <c r="H67" s="77">
        <f>SUM(H58:H66)</f>
        <v>-36488</v>
      </c>
      <c r="I67" s="68"/>
      <c r="J67" s="77">
        <f>SUM(J58:J66)</f>
        <v>-61727</v>
      </c>
      <c r="K67" s="67"/>
      <c r="L67" s="66"/>
      <c r="N67" s="66"/>
      <c r="O67" s="67"/>
      <c r="P67" s="66"/>
      <c r="Q67" s="67"/>
      <c r="R67" s="66"/>
    </row>
    <row r="68" spans="1:18" ht="20.100000000000001" customHeight="1" x14ac:dyDescent="0.2">
      <c r="A68" s="57" t="s">
        <v>204</v>
      </c>
      <c r="D68" s="67"/>
      <c r="E68" s="68"/>
      <c r="F68" s="67"/>
      <c r="G68" s="69"/>
      <c r="H68" s="67"/>
      <c r="I68" s="68"/>
      <c r="J68" s="67"/>
      <c r="K68" s="67"/>
      <c r="L68" s="66"/>
      <c r="N68" s="66"/>
      <c r="O68" s="67"/>
      <c r="P68" s="66"/>
      <c r="Q68" s="67"/>
      <c r="R68" s="66"/>
    </row>
    <row r="69" spans="1:18" ht="20.100000000000001" customHeight="1" x14ac:dyDescent="0.2">
      <c r="A69" s="54" t="s">
        <v>205</v>
      </c>
      <c r="D69" s="67"/>
      <c r="E69" s="68"/>
      <c r="F69" s="67"/>
      <c r="G69" s="69"/>
      <c r="H69" s="67"/>
      <c r="I69" s="68"/>
      <c r="J69" s="67"/>
      <c r="K69" s="67"/>
      <c r="L69" s="66"/>
      <c r="N69" s="66"/>
      <c r="O69" s="67"/>
      <c r="P69" s="66"/>
      <c r="Q69" s="67"/>
      <c r="R69" s="66"/>
    </row>
    <row r="70" spans="1:18" ht="20.100000000000001" customHeight="1" x14ac:dyDescent="0.25">
      <c r="A70" s="54" t="s">
        <v>206</v>
      </c>
      <c r="D70" s="67">
        <v>-570000</v>
      </c>
      <c r="E70" s="68"/>
      <c r="F70" s="67">
        <v>-101162</v>
      </c>
      <c r="G70" s="67"/>
      <c r="H70" s="67">
        <v>-240000</v>
      </c>
      <c r="I70" s="67"/>
      <c r="J70" s="67">
        <v>0</v>
      </c>
      <c r="K70" s="67"/>
      <c r="L70" s="66"/>
      <c r="N70" s="66"/>
      <c r="O70" s="67"/>
      <c r="P70" s="66"/>
      <c r="Q70" s="67"/>
      <c r="R70" s="66"/>
    </row>
    <row r="71" spans="1:18" ht="20.100000000000001" customHeight="1" x14ac:dyDescent="0.25">
      <c r="A71" s="54" t="s">
        <v>207</v>
      </c>
      <c r="D71" s="56">
        <v>0</v>
      </c>
      <c r="E71" s="68"/>
      <c r="F71" s="56">
        <v>0</v>
      </c>
      <c r="G71" s="67"/>
      <c r="H71" s="56">
        <v>1197000</v>
      </c>
      <c r="I71" s="67"/>
      <c r="J71" s="56">
        <v>644000</v>
      </c>
      <c r="K71" s="67"/>
      <c r="L71" s="66"/>
      <c r="N71" s="66"/>
      <c r="O71" s="67"/>
      <c r="P71" s="66"/>
      <c r="Q71" s="67"/>
      <c r="R71" s="66"/>
    </row>
    <row r="72" spans="1:18" ht="20.100000000000001" customHeight="1" x14ac:dyDescent="0.25">
      <c r="A72" s="54" t="s">
        <v>208</v>
      </c>
      <c r="D72" s="56">
        <v>0</v>
      </c>
      <c r="E72" s="68"/>
      <c r="F72" s="56">
        <v>0</v>
      </c>
      <c r="G72" s="67"/>
      <c r="H72" s="56">
        <v>-950500</v>
      </c>
      <c r="I72" s="67"/>
      <c r="J72" s="56">
        <v>-522000</v>
      </c>
      <c r="K72" s="67"/>
      <c r="L72" s="66"/>
      <c r="N72" s="66"/>
      <c r="O72" s="67"/>
      <c r="P72" s="66"/>
      <c r="Q72" s="67"/>
      <c r="R72" s="66"/>
    </row>
    <row r="73" spans="1:18" ht="20.100000000000001" customHeight="1" x14ac:dyDescent="0.25">
      <c r="A73" s="54" t="s">
        <v>209</v>
      </c>
      <c r="D73" s="70">
        <v>62455</v>
      </c>
      <c r="E73" s="68"/>
      <c r="F73" s="70">
        <v>37324</v>
      </c>
      <c r="G73" s="67"/>
      <c r="H73" s="70">
        <v>0</v>
      </c>
      <c r="I73" s="67"/>
      <c r="J73" s="70">
        <v>0</v>
      </c>
      <c r="K73" s="67"/>
      <c r="L73" s="66"/>
      <c r="N73" s="66"/>
      <c r="O73" s="67"/>
      <c r="P73" s="66"/>
      <c r="Q73" s="67"/>
      <c r="R73" s="66"/>
    </row>
    <row r="74" spans="1:18" ht="20.100000000000001" customHeight="1" x14ac:dyDescent="0.25">
      <c r="A74" s="54" t="s">
        <v>210</v>
      </c>
      <c r="D74" s="70">
        <v>-297821</v>
      </c>
      <c r="E74" s="68"/>
      <c r="F74" s="70">
        <v>-526697</v>
      </c>
      <c r="G74" s="67"/>
      <c r="H74" s="70">
        <v>-1500</v>
      </c>
      <c r="I74" s="67"/>
      <c r="J74" s="70">
        <v>0</v>
      </c>
      <c r="K74" s="67"/>
      <c r="L74" s="66"/>
      <c r="N74" s="66"/>
      <c r="O74" s="67"/>
      <c r="P74" s="66"/>
      <c r="Q74" s="67"/>
      <c r="R74" s="66"/>
    </row>
    <row r="75" spans="1:18" ht="20.100000000000001" customHeight="1" x14ac:dyDescent="0.25">
      <c r="A75" s="54" t="s">
        <v>211</v>
      </c>
      <c r="D75" s="70">
        <v>-6000</v>
      </c>
      <c r="E75" s="68"/>
      <c r="F75" s="70">
        <v>-13950</v>
      </c>
      <c r="G75" s="67"/>
      <c r="H75" s="70">
        <v>0</v>
      </c>
      <c r="I75" s="67"/>
      <c r="J75" s="70">
        <v>0</v>
      </c>
      <c r="K75" s="67"/>
      <c r="L75" s="66"/>
      <c r="N75" s="66"/>
      <c r="O75" s="67"/>
      <c r="P75" s="66"/>
      <c r="Q75" s="67"/>
      <c r="R75" s="66"/>
    </row>
    <row r="76" spans="1:18" ht="20.100000000000001" customHeight="1" x14ac:dyDescent="0.25">
      <c r="A76" s="54" t="s">
        <v>212</v>
      </c>
      <c r="D76" s="78">
        <v>-35058</v>
      </c>
      <c r="E76" s="68"/>
      <c r="F76" s="78">
        <v>-15856</v>
      </c>
      <c r="G76" s="67"/>
      <c r="H76" s="78">
        <v>-4368</v>
      </c>
      <c r="I76" s="67"/>
      <c r="J76" s="78">
        <v>-719</v>
      </c>
      <c r="K76" s="67"/>
      <c r="L76" s="66"/>
      <c r="N76" s="66"/>
      <c r="O76" s="67"/>
      <c r="P76" s="66"/>
      <c r="Q76" s="67"/>
      <c r="R76" s="66"/>
    </row>
    <row r="77" spans="1:18" ht="20.100000000000001" customHeight="1" x14ac:dyDescent="0.2">
      <c r="A77" s="57" t="s">
        <v>213</v>
      </c>
      <c r="D77" s="71">
        <f>SUM(D70:D76)</f>
        <v>-846424</v>
      </c>
      <c r="E77" s="68"/>
      <c r="F77" s="71">
        <f>SUM(F70:F76)</f>
        <v>-620341</v>
      </c>
      <c r="G77" s="69"/>
      <c r="H77" s="71">
        <f>SUM(H70:H76)</f>
        <v>632</v>
      </c>
      <c r="I77" s="68"/>
      <c r="J77" s="71">
        <f>SUM(J70:J76)</f>
        <v>121281</v>
      </c>
      <c r="K77" s="67"/>
      <c r="L77" s="66"/>
      <c r="N77" s="66"/>
      <c r="O77" s="67"/>
      <c r="P77" s="66"/>
      <c r="Q77" s="67"/>
      <c r="R77" s="66"/>
    </row>
    <row r="78" spans="1:18" ht="20.100000000000001" customHeight="1" x14ac:dyDescent="0.25">
      <c r="A78" s="54" t="s">
        <v>214</v>
      </c>
      <c r="B78" s="79"/>
      <c r="D78" s="67"/>
      <c r="E78" s="68"/>
      <c r="F78" s="67"/>
      <c r="G78" s="67"/>
      <c r="H78" s="67"/>
      <c r="I78" s="68"/>
      <c r="J78" s="67"/>
      <c r="K78" s="67"/>
      <c r="L78" s="66"/>
      <c r="N78" s="66"/>
      <c r="O78" s="67"/>
      <c r="P78" s="66"/>
      <c r="Q78" s="67"/>
      <c r="R78" s="66"/>
    </row>
    <row r="79" spans="1:18" ht="20.100000000000001" customHeight="1" x14ac:dyDescent="0.25">
      <c r="A79" s="54" t="s">
        <v>215</v>
      </c>
      <c r="D79" s="71">
        <v>-3983</v>
      </c>
      <c r="E79" s="68"/>
      <c r="F79" s="71">
        <v>1653</v>
      </c>
      <c r="G79" s="67"/>
      <c r="H79" s="71">
        <v>0</v>
      </c>
      <c r="I79" s="67"/>
      <c r="J79" s="71">
        <v>0</v>
      </c>
      <c r="K79" s="67"/>
      <c r="L79" s="66"/>
      <c r="N79" s="66"/>
      <c r="O79" s="67"/>
      <c r="P79" s="66"/>
      <c r="Q79" s="67"/>
      <c r="R79" s="66"/>
    </row>
    <row r="80" spans="1:18" ht="20.100000000000001" customHeight="1" x14ac:dyDescent="0.2">
      <c r="A80" s="57" t="s">
        <v>216</v>
      </c>
      <c r="D80" s="67">
        <f>SUM(D47,D67,D77,D79)</f>
        <v>-196997</v>
      </c>
      <c r="E80" s="68"/>
      <c r="F80" s="67">
        <f>SUM(F47,F67,F77,F79)</f>
        <v>108203</v>
      </c>
      <c r="G80" s="69"/>
      <c r="H80" s="67">
        <f>SUM(H47,H67,H77,H79)</f>
        <v>-13083</v>
      </c>
      <c r="I80" s="68"/>
      <c r="J80" s="67">
        <f>SUM(J47,J67,J77,J79)</f>
        <v>4786</v>
      </c>
      <c r="K80" s="67"/>
      <c r="L80" s="66"/>
      <c r="N80" s="66"/>
      <c r="O80" s="67"/>
      <c r="P80" s="66"/>
      <c r="Q80" s="67"/>
      <c r="R80" s="66"/>
    </row>
    <row r="81" spans="1:18" ht="20.100000000000001" customHeight="1" x14ac:dyDescent="0.25">
      <c r="A81" s="54" t="s">
        <v>217</v>
      </c>
      <c r="D81" s="71">
        <v>1178455</v>
      </c>
      <c r="E81" s="68"/>
      <c r="F81" s="71">
        <v>731929</v>
      </c>
      <c r="G81" s="67"/>
      <c r="H81" s="71">
        <v>45351</v>
      </c>
      <c r="I81" s="67"/>
      <c r="J81" s="71">
        <v>148701</v>
      </c>
      <c r="K81" s="67"/>
      <c r="L81" s="66"/>
      <c r="N81" s="66"/>
      <c r="O81" s="67"/>
      <c r="P81" s="66"/>
      <c r="Q81" s="67"/>
      <c r="R81" s="66"/>
    </row>
    <row r="82" spans="1:18" ht="20.100000000000001" customHeight="1" thickBot="1" x14ac:dyDescent="0.25">
      <c r="A82" s="57" t="s">
        <v>218</v>
      </c>
      <c r="D82" s="80">
        <f>SUM(D80:D81)</f>
        <v>981458</v>
      </c>
      <c r="E82" s="68"/>
      <c r="F82" s="80">
        <f>SUM(F80:F81)</f>
        <v>840132</v>
      </c>
      <c r="G82" s="69"/>
      <c r="H82" s="80">
        <f>SUM(H80:H81)</f>
        <v>32268</v>
      </c>
      <c r="I82" s="68"/>
      <c r="J82" s="80">
        <f>SUM(J80:J81)</f>
        <v>153487</v>
      </c>
      <c r="K82" s="67"/>
      <c r="L82" s="66"/>
      <c r="N82" s="66"/>
      <c r="O82" s="67"/>
      <c r="P82" s="66"/>
      <c r="Q82" s="67"/>
      <c r="R82" s="66"/>
    </row>
    <row r="83" spans="1:18" ht="20.100000000000001" customHeight="1" thickTop="1" x14ac:dyDescent="0.2">
      <c r="D83" s="67">
        <v>0</v>
      </c>
      <c r="E83" s="68"/>
      <c r="F83" s="67"/>
      <c r="G83" s="69"/>
      <c r="H83" s="67">
        <v>0</v>
      </c>
      <c r="I83" s="68"/>
      <c r="J83" s="67"/>
      <c r="K83" s="67"/>
      <c r="L83" s="66"/>
      <c r="N83" s="66"/>
      <c r="O83" s="67"/>
      <c r="P83" s="66"/>
      <c r="Q83" s="67"/>
      <c r="R83" s="66"/>
    </row>
    <row r="84" spans="1:18" ht="20.100000000000001" customHeight="1" x14ac:dyDescent="0.25">
      <c r="A84" s="57" t="s">
        <v>219</v>
      </c>
      <c r="D84" s="67"/>
      <c r="E84" s="67"/>
      <c r="F84" s="67"/>
      <c r="G84" s="76"/>
      <c r="H84" s="67"/>
      <c r="I84" s="76"/>
      <c r="J84" s="67"/>
      <c r="K84" s="67"/>
      <c r="L84" s="66"/>
      <c r="N84" s="66"/>
      <c r="O84" s="67"/>
      <c r="P84" s="66"/>
      <c r="Q84" s="67"/>
      <c r="R84" s="66"/>
    </row>
    <row r="85" spans="1:18" ht="20.100000000000001" customHeight="1" x14ac:dyDescent="0.25">
      <c r="A85" s="54" t="s">
        <v>220</v>
      </c>
      <c r="D85" s="67"/>
      <c r="E85" s="67"/>
      <c r="F85" s="67"/>
      <c r="G85" s="76"/>
      <c r="H85" s="67"/>
      <c r="I85" s="76"/>
      <c r="J85" s="67"/>
      <c r="K85" s="67"/>
      <c r="L85" s="66"/>
      <c r="N85" s="66"/>
      <c r="O85" s="67"/>
      <c r="P85" s="66"/>
      <c r="Q85" s="67"/>
      <c r="R85" s="66"/>
    </row>
    <row r="86" spans="1:18" ht="20.100000000000001" customHeight="1" x14ac:dyDescent="0.25">
      <c r="A86" s="54" t="s">
        <v>263</v>
      </c>
      <c r="D86" s="67">
        <v>-6097</v>
      </c>
      <c r="E86" s="67"/>
      <c r="F86" s="67">
        <v>2342</v>
      </c>
      <c r="G86" s="76"/>
      <c r="H86" s="67">
        <v>0</v>
      </c>
      <c r="I86" s="76"/>
      <c r="J86" s="67">
        <v>0</v>
      </c>
      <c r="K86" s="67"/>
      <c r="L86" s="66"/>
      <c r="N86" s="66"/>
      <c r="O86" s="67"/>
      <c r="P86" s="66"/>
      <c r="Q86" s="67"/>
      <c r="R86" s="66"/>
    </row>
    <row r="87" spans="1:18" ht="20.100000000000001" customHeight="1" x14ac:dyDescent="0.25">
      <c r="A87" s="54" t="s">
        <v>221</v>
      </c>
      <c r="D87" s="67">
        <v>28935</v>
      </c>
      <c r="E87" s="67"/>
      <c r="F87" s="67">
        <v>40544</v>
      </c>
      <c r="G87" s="76"/>
      <c r="H87" s="67">
        <v>0</v>
      </c>
      <c r="I87" s="76"/>
      <c r="J87" s="67">
        <v>0</v>
      </c>
      <c r="K87" s="67"/>
      <c r="L87" s="66"/>
      <c r="N87" s="66"/>
      <c r="O87" s="67"/>
      <c r="P87" s="66"/>
      <c r="Q87" s="67"/>
      <c r="R87" s="66"/>
    </row>
    <row r="88" spans="1:18" ht="20.100000000000001" customHeight="1" x14ac:dyDescent="0.25">
      <c r="A88" s="54" t="s">
        <v>222</v>
      </c>
      <c r="D88" s="67">
        <v>6405</v>
      </c>
      <c r="E88" s="67"/>
      <c r="F88" s="67">
        <v>4213</v>
      </c>
      <c r="G88" s="76"/>
      <c r="H88" s="67">
        <v>0</v>
      </c>
      <c r="I88" s="76"/>
      <c r="J88" s="67">
        <v>0</v>
      </c>
      <c r="K88" s="67"/>
      <c r="L88" s="66"/>
      <c r="N88" s="66"/>
      <c r="O88" s="67"/>
      <c r="P88" s="66"/>
      <c r="Q88" s="67"/>
      <c r="R88" s="66"/>
    </row>
    <row r="89" spans="1:18" ht="20.100000000000001" customHeight="1" x14ac:dyDescent="0.25">
      <c r="A89" s="54" t="s">
        <v>223</v>
      </c>
      <c r="D89" s="67">
        <v>6997</v>
      </c>
      <c r="E89" s="67"/>
      <c r="F89" s="67">
        <v>34255</v>
      </c>
      <c r="G89" s="76"/>
      <c r="H89" s="67">
        <v>1029</v>
      </c>
      <c r="I89" s="76"/>
      <c r="J89" s="67">
        <v>1373</v>
      </c>
      <c r="K89" s="67"/>
      <c r="L89" s="66"/>
      <c r="N89" s="66"/>
      <c r="O89" s="67"/>
      <c r="P89" s="66"/>
      <c r="Q89" s="67"/>
      <c r="R89" s="66"/>
    </row>
    <row r="90" spans="1:18" ht="20.100000000000001" customHeight="1" x14ac:dyDescent="0.25">
      <c r="A90" s="81" t="s">
        <v>224</v>
      </c>
      <c r="B90" s="81"/>
      <c r="C90" s="81"/>
      <c r="D90" s="82"/>
      <c r="E90" s="81"/>
      <c r="F90" s="82"/>
      <c r="G90" s="81"/>
      <c r="H90" s="82"/>
      <c r="I90" s="81"/>
      <c r="J90" s="82"/>
      <c r="K90" s="67"/>
      <c r="L90" s="66"/>
      <c r="N90" s="66"/>
      <c r="O90" s="67"/>
      <c r="P90" s="66"/>
      <c r="Q90" s="67"/>
      <c r="R90" s="66"/>
    </row>
    <row r="91" spans="1:18" ht="20.100000000000001" customHeight="1" x14ac:dyDescent="0.25">
      <c r="A91" s="81" t="s">
        <v>225</v>
      </c>
      <c r="B91" s="81"/>
      <c r="C91" s="81"/>
      <c r="D91" s="67">
        <v>0</v>
      </c>
      <c r="E91" s="81"/>
      <c r="F91" s="67">
        <v>60894</v>
      </c>
      <c r="G91" s="81"/>
      <c r="H91" s="67">
        <v>0</v>
      </c>
      <c r="I91" s="81"/>
      <c r="J91" s="67">
        <v>0</v>
      </c>
      <c r="K91" s="67"/>
      <c r="L91" s="66"/>
      <c r="N91" s="66"/>
      <c r="O91" s="67"/>
      <c r="P91" s="66"/>
      <c r="Q91" s="67"/>
      <c r="R91" s="66"/>
    </row>
    <row r="92" spans="1:18" ht="20.100000000000001" customHeight="1" x14ac:dyDescent="0.25">
      <c r="A92" s="54" t="s">
        <v>257</v>
      </c>
      <c r="D92" s="67"/>
      <c r="E92" s="83"/>
      <c r="F92" s="83"/>
      <c r="G92" s="84"/>
      <c r="H92" s="83"/>
      <c r="I92" s="84"/>
      <c r="J92" s="83"/>
      <c r="K92" s="67"/>
      <c r="L92" s="66"/>
      <c r="N92" s="66"/>
      <c r="O92" s="67"/>
      <c r="P92" s="66"/>
      <c r="Q92" s="67"/>
      <c r="R92" s="66"/>
    </row>
    <row r="93" spans="1:18" ht="20.100000000000001" customHeight="1" x14ac:dyDescent="0.25">
      <c r="A93" s="54" t="s">
        <v>258</v>
      </c>
      <c r="D93" s="67">
        <v>20000</v>
      </c>
      <c r="E93" s="83"/>
      <c r="F93" s="83">
        <v>0</v>
      </c>
      <c r="G93" s="84"/>
      <c r="H93" s="83">
        <v>0</v>
      </c>
      <c r="I93" s="84"/>
      <c r="J93" s="83">
        <v>0</v>
      </c>
      <c r="K93" s="67"/>
      <c r="L93" s="66"/>
      <c r="N93" s="66"/>
      <c r="O93" s="67"/>
      <c r="P93" s="66"/>
      <c r="Q93" s="67"/>
      <c r="R93" s="66"/>
    </row>
    <row r="94" spans="1:18" ht="20.100000000000001" customHeight="1" x14ac:dyDescent="0.25">
      <c r="A94" s="54" t="s">
        <v>259</v>
      </c>
      <c r="D94" s="67"/>
      <c r="E94" s="83"/>
      <c r="F94" s="83"/>
      <c r="G94" s="84"/>
      <c r="H94" s="83"/>
      <c r="I94" s="84"/>
      <c r="J94" s="83"/>
      <c r="K94" s="67"/>
      <c r="L94" s="66"/>
      <c r="N94" s="66"/>
      <c r="O94" s="67"/>
      <c r="P94" s="66"/>
      <c r="Q94" s="67"/>
      <c r="R94" s="66"/>
    </row>
    <row r="95" spans="1:18" ht="20.100000000000001" customHeight="1" x14ac:dyDescent="0.25">
      <c r="A95" s="54" t="s">
        <v>258</v>
      </c>
      <c r="D95" s="67">
        <v>58000</v>
      </c>
      <c r="E95" s="83"/>
      <c r="F95" s="83">
        <v>0</v>
      </c>
      <c r="G95" s="84"/>
      <c r="H95" s="83">
        <v>0</v>
      </c>
      <c r="I95" s="84"/>
      <c r="J95" s="83">
        <v>0</v>
      </c>
      <c r="K95" s="67"/>
      <c r="L95" s="66"/>
      <c r="N95" s="66"/>
      <c r="O95" s="67"/>
      <c r="P95" s="66"/>
      <c r="Q95" s="67"/>
      <c r="R95" s="66"/>
    </row>
    <row r="96" spans="1:18" ht="20.100000000000001" customHeight="1" x14ac:dyDescent="0.25">
      <c r="A96" s="81"/>
      <c r="B96" s="81"/>
      <c r="C96" s="81"/>
      <c r="D96" s="82"/>
      <c r="E96" s="82"/>
      <c r="F96" s="82"/>
      <c r="G96" s="82"/>
      <c r="H96" s="82"/>
      <c r="I96" s="82"/>
      <c r="J96" s="82"/>
      <c r="K96" s="67"/>
      <c r="L96" s="66"/>
      <c r="N96" s="66"/>
      <c r="O96" s="67"/>
      <c r="P96" s="66"/>
      <c r="Q96" s="67"/>
      <c r="R96" s="66"/>
    </row>
    <row r="97" spans="1:21" ht="20.100000000000001" customHeight="1" x14ac:dyDescent="0.25">
      <c r="A97" s="54" t="s">
        <v>33</v>
      </c>
      <c r="B97" s="81"/>
      <c r="C97" s="81"/>
      <c r="D97" s="82"/>
      <c r="E97" s="82"/>
      <c r="F97" s="82"/>
      <c r="G97" s="82"/>
      <c r="H97" s="82"/>
      <c r="I97" s="82"/>
      <c r="J97" s="82"/>
      <c r="L97" s="66"/>
      <c r="N97" s="66"/>
      <c r="O97" s="67"/>
      <c r="P97" s="66"/>
      <c r="Q97" s="67"/>
      <c r="R97" s="66"/>
    </row>
    <row r="98" spans="1:21" ht="20.100000000000001" customHeight="1" x14ac:dyDescent="0.25">
      <c r="E98" s="55"/>
      <c r="G98" s="55"/>
      <c r="I98" s="55"/>
      <c r="L98" s="66"/>
      <c r="N98" s="66"/>
      <c r="O98" s="67"/>
      <c r="P98" s="66"/>
      <c r="Q98" s="67"/>
      <c r="R98" s="66"/>
    </row>
    <row r="99" spans="1:21" ht="20.100000000000001" customHeight="1" x14ac:dyDescent="0.25">
      <c r="E99" s="55"/>
      <c r="G99" s="55"/>
      <c r="I99" s="55"/>
      <c r="L99" s="66"/>
    </row>
    <row r="100" spans="1:21" s="55" customFormat="1" ht="20.100000000000001" customHeight="1" x14ac:dyDescent="0.25">
      <c r="A100" s="57"/>
      <c r="B100" s="54"/>
      <c r="C100" s="54"/>
      <c r="K100" s="54"/>
      <c r="L100" s="66"/>
      <c r="M100" s="54"/>
      <c r="N100" s="54"/>
      <c r="O100" s="54"/>
      <c r="P100" s="54"/>
      <c r="Q100" s="54"/>
      <c r="R100" s="54"/>
      <c r="S100" s="54"/>
      <c r="T100" s="54"/>
      <c r="U100" s="54"/>
    </row>
    <row r="101" spans="1:21" s="55" customFormat="1" ht="20.100000000000001" customHeight="1" x14ac:dyDescent="0.25">
      <c r="A101" s="54"/>
      <c r="B101" s="54"/>
      <c r="C101" s="54"/>
      <c r="K101" s="54"/>
      <c r="L101" s="66"/>
      <c r="M101" s="54"/>
      <c r="N101" s="54"/>
      <c r="O101" s="54"/>
      <c r="P101" s="54"/>
      <c r="Q101" s="54"/>
      <c r="R101" s="54"/>
      <c r="S101" s="54"/>
      <c r="T101" s="54"/>
      <c r="U101" s="54"/>
    </row>
    <row r="102" spans="1:21" s="55" customFormat="1" ht="20.100000000000001" customHeight="1" x14ac:dyDescent="0.25">
      <c r="A102" s="54"/>
      <c r="B102" s="54"/>
      <c r="C102" s="54"/>
      <c r="K102" s="54"/>
      <c r="L102" s="66"/>
      <c r="M102" s="54"/>
      <c r="N102" s="54"/>
      <c r="O102" s="54"/>
      <c r="P102" s="54"/>
      <c r="Q102" s="54"/>
      <c r="R102" s="54"/>
      <c r="S102" s="54"/>
      <c r="T102" s="54"/>
      <c r="U102" s="54"/>
    </row>
    <row r="103" spans="1:21" s="55" customFormat="1" ht="20.100000000000001" customHeight="1" x14ac:dyDescent="0.25">
      <c r="A103" s="54"/>
      <c r="B103" s="54"/>
      <c r="C103" s="54"/>
      <c r="E103" s="54"/>
      <c r="G103" s="54"/>
      <c r="I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</row>
    <row r="107" spans="1:21" s="55" customFormat="1" ht="20.100000000000001" customHeight="1" x14ac:dyDescent="0.25">
      <c r="A107" s="54"/>
      <c r="B107" s="54"/>
      <c r="C107" s="54"/>
      <c r="E107" s="54"/>
      <c r="G107" s="54"/>
      <c r="I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</row>
    <row r="108" spans="1:21" s="55" customFormat="1" ht="20.100000000000001" customHeight="1" x14ac:dyDescent="0.25">
      <c r="A108" s="54"/>
      <c r="B108" s="85"/>
      <c r="C108" s="54"/>
      <c r="E108" s="54"/>
      <c r="G108" s="54"/>
      <c r="I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6D77EF-E010-4313-A828-5B644B2E2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AD6D17-C2A6-44E3-8C71-C73924E51701}">
  <ds:schemaRefs>
    <ds:schemaRef ds:uri="http://purl.org/dc/terms/"/>
    <ds:schemaRef ds:uri="0025b2a6-f8d9-4a47-85ad-10799d383e76"/>
    <ds:schemaRef ds:uri="http://schemas.microsoft.com/office/2006/metadata/properties"/>
    <ds:schemaRef ds:uri="035936da-f762-4330-9b9a-976de9613cd5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Usanee Sahapatsombat</cp:lastModifiedBy>
  <cp:lastPrinted>2023-11-14T10:05:16Z</cp:lastPrinted>
  <dcterms:created xsi:type="dcterms:W3CDTF">2022-07-25T13:26:09Z</dcterms:created>
  <dcterms:modified xsi:type="dcterms:W3CDTF">2023-11-14T10:05:20Z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