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2\Q2'22\"/>
    </mc:Choice>
  </mc:AlternateContent>
  <xr:revisionPtr revIDLastSave="0" documentId="13_ncr:1_{3ED9B5A7-E15A-4BEE-9E58-B3564F54F6CF}" xr6:coauthVersionLast="46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4">'Cash Flow'!$A$1:$J$88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4" i="5" l="1"/>
  <c r="Q24" i="5"/>
  <c r="O26" i="5"/>
  <c r="O19" i="5" l="1"/>
  <c r="J60" i="1" l="1"/>
  <c r="H60" i="1"/>
  <c r="F60" i="1"/>
  <c r="D60" i="1"/>
  <c r="J54" i="1"/>
  <c r="J61" i="1" s="1"/>
  <c r="H54" i="1"/>
  <c r="H61" i="1" s="1"/>
  <c r="F54" i="1"/>
  <c r="F61" i="1" s="1"/>
  <c r="D54" i="1"/>
  <c r="D61" i="1" s="1"/>
  <c r="J20" i="1"/>
  <c r="H20" i="1"/>
  <c r="F20" i="1"/>
  <c r="D20" i="1"/>
  <c r="J13" i="1"/>
  <c r="H13" i="1"/>
  <c r="F13" i="1"/>
  <c r="D13" i="1"/>
  <c r="D21" i="1" l="1"/>
  <c r="D25" i="1" s="1"/>
  <c r="D27" i="1" s="1"/>
  <c r="D30" i="1" s="1"/>
  <c r="D32" i="1" s="1"/>
  <c r="D46" i="1" s="1"/>
  <c r="D63" i="1" s="1"/>
  <c r="D66" i="1" s="1"/>
  <c r="D68" i="1" s="1"/>
  <c r="F21" i="1"/>
  <c r="F25" i="1" s="1"/>
  <c r="F27" i="1" s="1"/>
  <c r="F30" i="1" s="1"/>
  <c r="F32" i="1" s="1"/>
  <c r="F46" i="1" s="1"/>
  <c r="F63" i="1" s="1"/>
  <c r="F66" i="1" s="1"/>
  <c r="F68" i="1" s="1"/>
  <c r="J21" i="1"/>
  <c r="J25" i="1" s="1"/>
  <c r="J27" i="1" s="1"/>
  <c r="J30" i="1" s="1"/>
  <c r="J35" i="1" s="1"/>
  <c r="H21" i="1"/>
  <c r="H25" i="1" s="1"/>
  <c r="H27" i="1" s="1"/>
  <c r="H30" i="1" s="1"/>
  <c r="H35" i="1" s="1"/>
  <c r="U26" i="5"/>
  <c r="W26" i="5" s="1"/>
  <c r="AA26" i="5" s="1"/>
  <c r="J73" i="9"/>
  <c r="J64" i="9"/>
  <c r="F73" i="9"/>
  <c r="F64" i="9"/>
  <c r="J130" i="1"/>
  <c r="J124" i="1"/>
  <c r="F130" i="1"/>
  <c r="F124" i="1"/>
  <c r="F131" i="1" s="1"/>
  <c r="J90" i="1"/>
  <c r="J83" i="1"/>
  <c r="F90" i="1"/>
  <c r="F83" i="1"/>
  <c r="Y16" i="5"/>
  <c r="J79" i="13"/>
  <c r="J81" i="13" s="1"/>
  <c r="H79" i="13"/>
  <c r="H81" i="13" s="1"/>
  <c r="F79" i="13"/>
  <c r="F81" i="13" s="1"/>
  <c r="J65" i="13"/>
  <c r="H65" i="13"/>
  <c r="F65" i="13"/>
  <c r="J54" i="13"/>
  <c r="J66" i="13" s="1"/>
  <c r="H54" i="13"/>
  <c r="H66" i="13" s="1"/>
  <c r="F54" i="13"/>
  <c r="F66" i="13" s="1"/>
  <c r="F82" i="13" s="1"/>
  <c r="J32" i="13"/>
  <c r="H32" i="13"/>
  <c r="F32" i="13"/>
  <c r="J18" i="13"/>
  <c r="J33" i="13" s="1"/>
  <c r="H18" i="13"/>
  <c r="F18" i="13"/>
  <c r="F33" i="13" s="1"/>
  <c r="D35" i="1" l="1"/>
  <c r="J131" i="1"/>
  <c r="F35" i="1"/>
  <c r="J46" i="1"/>
  <c r="J63" i="1" s="1"/>
  <c r="J66" i="1" s="1"/>
  <c r="H46" i="1"/>
  <c r="H63" i="1" s="1"/>
  <c r="H66" i="1" s="1"/>
  <c r="F91" i="1"/>
  <c r="F95" i="1" s="1"/>
  <c r="F97" i="1" s="1"/>
  <c r="F100" i="1" s="1"/>
  <c r="F102" i="1" s="1"/>
  <c r="F116" i="1" s="1"/>
  <c r="F133" i="1" s="1"/>
  <c r="F136" i="1" s="1"/>
  <c r="F138" i="1" s="1"/>
  <c r="J91" i="1"/>
  <c r="J95" i="1" s="1"/>
  <c r="H82" i="13"/>
  <c r="J82" i="13"/>
  <c r="J83" i="13" s="1"/>
  <c r="F83" i="13"/>
  <c r="H33" i="13"/>
  <c r="K16" i="5" l="1"/>
  <c r="F105" i="1"/>
  <c r="F9" i="9"/>
  <c r="F26" i="9" s="1"/>
  <c r="J97" i="1"/>
  <c r="J100" i="1" s="1"/>
  <c r="J9" i="9"/>
  <c r="J26" i="9" s="1"/>
  <c r="H83" i="13"/>
  <c r="Y28" i="5"/>
  <c r="K28" i="5"/>
  <c r="I28" i="5"/>
  <c r="G28" i="5"/>
  <c r="E28" i="5"/>
  <c r="C28" i="5"/>
  <c r="F42" i="9" l="1"/>
  <c r="F47" i="9" s="1"/>
  <c r="F75" i="9" s="1"/>
  <c r="F77" i="9" s="1"/>
  <c r="J42" i="9"/>
  <c r="J47" i="9" s="1"/>
  <c r="J75" i="9" s="1"/>
  <c r="J77" i="9" s="1"/>
  <c r="J116" i="1"/>
  <c r="J133" i="1" s="1"/>
  <c r="J136" i="1" s="1"/>
  <c r="I12" i="3"/>
  <c r="J105" i="1"/>
  <c r="H130" i="1"/>
  <c r="D130" i="1"/>
  <c r="H90" i="1"/>
  <c r="D90" i="1"/>
  <c r="H83" i="1"/>
  <c r="D83" i="1"/>
  <c r="D79" i="13"/>
  <c r="D81" i="13" s="1"/>
  <c r="D65" i="13"/>
  <c r="D54" i="13"/>
  <c r="D66" i="13" s="1"/>
  <c r="D32" i="13"/>
  <c r="D18" i="13"/>
  <c r="D82" i="13" l="1"/>
  <c r="D33" i="13"/>
  <c r="D91" i="1"/>
  <c r="D95" i="1" s="1"/>
  <c r="D97" i="1" s="1"/>
  <c r="D100" i="1" s="1"/>
  <c r="D105" i="1" s="1"/>
  <c r="H91" i="1"/>
  <c r="H95" i="1" s="1"/>
  <c r="H97" i="1" s="1"/>
  <c r="D83" i="13" l="1"/>
  <c r="Y23" i="5"/>
  <c r="K23" i="5"/>
  <c r="U22" i="5"/>
  <c r="U15" i="5"/>
  <c r="W15" i="5" s="1"/>
  <c r="AA15" i="5" s="1"/>
  <c r="W22" i="5" l="1"/>
  <c r="U28" i="5"/>
  <c r="O11" i="3"/>
  <c r="M11" i="3"/>
  <c r="I22" i="3"/>
  <c r="G22" i="3"/>
  <c r="E22" i="3"/>
  <c r="C22" i="3"/>
  <c r="AA22" i="5" l="1"/>
  <c r="AA28" i="5" s="1"/>
  <c r="W28" i="5"/>
  <c r="M17" i="3"/>
  <c r="M22" i="3" s="1"/>
  <c r="O17" i="3" l="1"/>
  <c r="H64" i="9" l="1"/>
  <c r="D64" i="9"/>
  <c r="H124" i="1" l="1"/>
  <c r="D124" i="1"/>
  <c r="H131" i="1" l="1"/>
  <c r="K19" i="3" s="1"/>
  <c r="D131" i="1"/>
  <c r="Q25" i="5"/>
  <c r="Q27" i="5" s="1"/>
  <c r="Q18" i="5"/>
  <c r="Q20" i="5" s="1"/>
  <c r="O22" i="3" l="1"/>
  <c r="D102" i="1" l="1"/>
  <c r="D116" i="1" s="1"/>
  <c r="D133" i="1" l="1"/>
  <c r="D136" i="1" s="1"/>
  <c r="D138" i="1" s="1"/>
  <c r="H100" i="1" l="1"/>
  <c r="I18" i="3" l="1"/>
  <c r="H105" i="1"/>
  <c r="H116" i="1"/>
  <c r="H133" i="1" s="1"/>
  <c r="H136" i="1" s="1"/>
  <c r="Y25" i="5"/>
  <c r="Y27" i="5" s="1"/>
  <c r="Y18" i="5"/>
  <c r="Y20" i="5" s="1"/>
  <c r="U24" i="5"/>
  <c r="W24" i="5" s="1"/>
  <c r="AA24" i="5" s="1"/>
  <c r="U23" i="5"/>
  <c r="W23" i="5" s="1"/>
  <c r="U19" i="5"/>
  <c r="U17" i="5"/>
  <c r="W17" i="5" s="1"/>
  <c r="AA17" i="5" s="1"/>
  <c r="U16" i="5"/>
  <c r="C25" i="5"/>
  <c r="C27" i="5" s="1"/>
  <c r="C29" i="5" s="1"/>
  <c r="U18" i="5" l="1"/>
  <c r="U20" i="5" s="1"/>
  <c r="Y29" i="5"/>
  <c r="AA23" i="5"/>
  <c r="AA25" i="5" s="1"/>
  <c r="W25" i="5"/>
  <c r="W27" i="5" s="1"/>
  <c r="W16" i="5"/>
  <c r="AA16" i="5" s="1"/>
  <c r="U25" i="5"/>
  <c r="U27" i="5" s="1"/>
  <c r="S18" i="5"/>
  <c r="S20" i="5" s="1"/>
  <c r="O18" i="5"/>
  <c r="O20" i="5" s="1"/>
  <c r="M18" i="5"/>
  <c r="M20" i="5" s="1"/>
  <c r="K18" i="5"/>
  <c r="K20" i="5" s="1"/>
  <c r="I18" i="5"/>
  <c r="I20" i="5" s="1"/>
  <c r="G18" i="5"/>
  <c r="G20" i="5" s="1"/>
  <c r="E18" i="5"/>
  <c r="E20" i="5" s="1"/>
  <c r="C18" i="5"/>
  <c r="C20" i="5" s="1"/>
  <c r="W29" i="5" l="1"/>
  <c r="AA27" i="5"/>
  <c r="AA29" i="5" s="1"/>
  <c r="AA18" i="5"/>
  <c r="AA20" i="5" s="1"/>
  <c r="W18" i="5"/>
  <c r="W20" i="5" s="1"/>
  <c r="U29" i="5"/>
  <c r="E25" i="5" l="1"/>
  <c r="E27" i="5" s="1"/>
  <c r="E29" i="5" s="1"/>
  <c r="G25" i="5"/>
  <c r="G27" i="5" s="1"/>
  <c r="G29" i="5" s="1"/>
  <c r="I25" i="5"/>
  <c r="I27" i="5" s="1"/>
  <c r="I29" i="5" s="1"/>
  <c r="K25" i="5"/>
  <c r="K27" i="5" s="1"/>
  <c r="M25" i="5"/>
  <c r="M27" i="5" s="1"/>
  <c r="O25" i="5"/>
  <c r="O27" i="5" s="1"/>
  <c r="H73" i="9"/>
  <c r="D73" i="9"/>
  <c r="K29" i="5" l="1"/>
  <c r="K20" i="3"/>
  <c r="K21" i="3" s="1"/>
  <c r="I20" i="3"/>
  <c r="I21" i="3" s="1"/>
  <c r="I23" i="3" s="1"/>
  <c r="G20" i="3"/>
  <c r="E20" i="3"/>
  <c r="C20" i="3"/>
  <c r="M19" i="3"/>
  <c r="O19" i="3" s="1"/>
  <c r="M18" i="3"/>
  <c r="O18" i="3" s="1"/>
  <c r="S25" i="5"/>
  <c r="S27" i="5" s="1"/>
  <c r="O20" i="3" l="1"/>
  <c r="M20" i="3"/>
  <c r="M13" i="3" l="1"/>
  <c r="D9" i="9" l="1"/>
  <c r="D26" i="9" s="1"/>
  <c r="D42" i="9" s="1"/>
  <c r="D47" i="9" s="1"/>
  <c r="K14" i="3" l="1"/>
  <c r="K15" i="3" s="1"/>
  <c r="I14" i="3"/>
  <c r="I15" i="3" s="1"/>
  <c r="G14" i="3"/>
  <c r="G15" i="3" s="1"/>
  <c r="E14" i="3"/>
  <c r="E15" i="3" s="1"/>
  <c r="C14" i="3"/>
  <c r="C15" i="3" s="1"/>
  <c r="O13" i="3"/>
  <c r="M12" i="3"/>
  <c r="M14" i="3" s="1"/>
  <c r="M15" i="3" s="1"/>
  <c r="E21" i="3" l="1"/>
  <c r="E23" i="3" s="1"/>
  <c r="G21" i="3"/>
  <c r="G23" i="3" s="1"/>
  <c r="C21" i="3"/>
  <c r="C23" i="3" s="1"/>
  <c r="D75" i="9"/>
  <c r="D77" i="9" s="1"/>
  <c r="D78" i="9" s="1"/>
  <c r="O12" i="3"/>
  <c r="O14" i="3" s="1"/>
  <c r="O15" i="3" s="1"/>
  <c r="M21" i="3" l="1"/>
  <c r="M23" i="3" s="1"/>
  <c r="H26" i="9"/>
  <c r="H42" i="9" l="1"/>
  <c r="H47" i="9" s="1"/>
  <c r="H75" i="9" s="1"/>
  <c r="H77" i="9" s="1"/>
  <c r="H78" i="9" s="1"/>
  <c r="O21" i="3"/>
  <c r="O23" i="3" s="1"/>
</calcChain>
</file>

<file path=xl/sharedStrings.xml><?xml version="1.0" encoding="utf-8"?>
<sst xmlns="http://schemas.openxmlformats.org/spreadsheetml/2006/main" count="405" uniqueCount="241">
  <si>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</si>
  <si>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</si>
  <si>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</si>
  <si>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</si>
  <si>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</si>
  <si>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</si>
  <si>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</si>
  <si>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</si>
  <si>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</si>
  <si>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</si>
  <si>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</si>
  <si>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</si>
  <si>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</si>
  <si>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</si>
  <si>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</si>
  <si>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</si>
  <si>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</si>
  <si>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</si>
  <si>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</si>
  <si>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</si>
  <si>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</si>
  <si>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</si>
  <si>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</si>
  <si>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</si>
  <si>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</si>
  <si>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</si>
  <si>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</si>
  <si>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</si>
  <si>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</si>
  <si>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</si>
  <si>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</si>
  <si>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</si>
  <si>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</si>
  <si>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</si>
  <si>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</si>
  <si>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</si>
  <si>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</si>
  <si>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</si>
  <si>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</si>
  <si>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</si>
  <si>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</si>
  <si>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</si>
  <si>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</si>
  <si>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</si>
  <si>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</si>
  <si>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</si>
  <si>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</si>
  <si>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</si>
  <si>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</si>
  <si>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</si>
  <si>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</si>
  <si>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</si>
  <si>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</si>
  <si>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</si>
  <si>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</si>
  <si>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</si>
  <si>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</si>
  <si>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</si>
  <si>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</si>
  <si>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</si>
  <si>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</si>
  <si>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</si>
  <si>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</si>
  <si>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</si>
  <si>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</si>
  <si>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</si>
  <si>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</si>
  <si>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</si>
  <si>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</si>
  <si>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</si>
  <si>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</si>
  <si>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</si>
  <si>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</si>
  <si>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</si>
  <si>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</si>
  <si>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</si>
  <si>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</si>
  <si>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</si>
  <si>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</si>
  <si>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</si>
  <si>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</si>
  <si>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</si>
  <si>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</si>
  <si>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</si>
  <si>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</si>
  <si>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</si>
  <si>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</si>
  <si>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</si>
  <si>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</si>
  <si>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</si>
  <si>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</si>
  <si>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</si>
  <si>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</si>
  <si>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</si>
  <si>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</si>
  <si>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</si>
  <si>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</si>
  <si>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</si>
  <si>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</si>
  <si>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</si>
  <si>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</si>
  <si>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</si>
  <si>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</si>
  <si>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</si>
  <si>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</si>
  <si>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</si>
  <si>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</si>
  <si>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</si>
  <si>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</si>
  <si>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</si>
  <si>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</si>
  <si>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</si>
  <si>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</si>
  <si>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</si>
  <si>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</si>
  <si>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</si>
  <si>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</si>
  <si>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</si>
  <si>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</si>
  <si>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</si>
  <si>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</si>
  <si>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</si>
  <si>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</si>
  <si>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</si>
  <si>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</si>
  <si>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</si>
  <si>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</si>
  <si>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</si>
  <si>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</si>
  <si>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</si>
  <si>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</si>
  <si>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</si>
  <si>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</si>
  <si>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</si>
  <si>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</si>
  <si>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</si>
  <si>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</si>
  <si>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</si>
  <si>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</si>
  <si>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</si>
  <si>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</si>
  <si>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</si>
  <si>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</si>
  <si>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</si>
  <si>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</si>
  <si>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</si>
  <si>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</si>
  <si>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</si>
  <si>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</si>
  <si>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</si>
  <si>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</si>
  <si>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</si>
  <si>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</si>
  <si>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</si>
  <si>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</si>
  <si>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</si>
  <si>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</si>
  <si>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</si>
  <si>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</si>
  <si>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</si>
  <si>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</si>
  <si>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เงินฝากสถาบันการเงินระยะยาวที่มีภาระค้ำประกัน</t>
  </si>
  <si>
    <t>(ยังไม่ได้ตรวจสอบ</t>
  </si>
  <si>
    <t>แต่สอบทานแล้ว)</t>
  </si>
  <si>
    <t>(ตรวจสอบแล้ว)</t>
  </si>
  <si>
    <t xml:space="preserve">   สำรองผลประโยชน์ระยะยาวของพนักงาน 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</si>
  <si>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</si>
  <si>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</si>
  <si>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</si>
  <si>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</si>
  <si>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</si>
  <si>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>โอนกลับส่วนเกินทุนจากการตีราคาสำหรับการขายสินทรัพย์</t>
  </si>
  <si>
    <t xml:space="preserve">   ส่วนแบ่งกำไรจากเงินลงทุนในบริษัทร่วม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</si>
  <si>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</si>
  <si>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</si>
  <si>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</si>
  <si>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</si>
  <si>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</si>
  <si>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</si>
  <si>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</si>
  <si>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</si>
  <si>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>เงินฝากสถาบันการเงินระยะยาวที่มีภาระค้ำประกันเพิ่มขึ้น</t>
  </si>
  <si>
    <t xml:space="preserve">   จ่ายผลประโยชน์ระยะยาวของพนักงาน</t>
  </si>
  <si>
    <t>ผ่านกำไรขาดทุน</t>
  </si>
  <si>
    <t>เบ็ดเสร็จอื่น</t>
  </si>
  <si>
    <t>หมายเหตุประกอบงบการเงินรวมระหว่างกาลเป็นส่วนหนึ่งของงบการเงินนี้</t>
  </si>
  <si>
    <t xml:space="preserve">   - สุทธิจากภาษีเงินได้</t>
  </si>
  <si>
    <t>ยอดคงเหลือ ณ วันที่ 1 มกราคม 2564</t>
  </si>
  <si>
    <t>สินทรัพย์ทางการเงินหมุนเวียนอื่น</t>
  </si>
  <si>
    <t>เงินเบิกเกินบัญชีและเงินกู้ยืมระยะสั้นจากสถาบันการเงิน</t>
  </si>
  <si>
    <t>รายได้ทางการเงิน</t>
  </si>
  <si>
    <t>การแบ่งปันกำไร (ขาดทุน)</t>
  </si>
  <si>
    <t>กำไร (ขาดทุน) จากกิจกรรมดำเนินงาน</t>
  </si>
  <si>
    <t xml:space="preserve">   รายได้ทางการเงิน</t>
  </si>
  <si>
    <t xml:space="preserve">   ต้นทุนทางการเงิน</t>
  </si>
  <si>
    <t xml:space="preserve">   ให้วัดมูลค่าด้วยมูลค่ายุติธรรมผ่านกำไรขาดทุนเบ็ดเสร็จอื่น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</si>
  <si>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</si>
  <si>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</si>
  <si>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</si>
  <si>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</si>
  <si>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>จากบริษัทร่วม</t>
  </si>
  <si>
    <t>หนี้สินตามสัญญาเช่าที่ถึงกำหนดชำระภายในหนึ่งปี</t>
  </si>
  <si>
    <t>เงินกู้ยืมระยะยาวจากบริษัทที่เกี่ยวข้องกัน</t>
  </si>
  <si>
    <t>31 ธันวาคม 2564</t>
  </si>
  <si>
    <t>ยอดคงเหลือ ณ วันที่ 1 มกราคม 2565</t>
  </si>
  <si>
    <t xml:space="preserve">เงินสดและรายการเทียบเท่าเงินสด ณ วันสิ้นงวด </t>
  </si>
  <si>
    <t>กำไร (ขาดทุน) จากการเปลี่ยนแปลงมูลค่าของเงินลงทุนในตราสารทุนที่กำหนด</t>
  </si>
  <si>
    <t xml:space="preserve">   กำไรรอการรับรู้จากสินทรัพย์สิทธิการใช้</t>
  </si>
  <si>
    <t xml:space="preserve">   รับคืนภาษีเงินได้</t>
  </si>
  <si>
    <t>ชำระคืนเงินกู้ยืมระยะยาวจากกิจการที่เกี่ยวข้องกัน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</si>
  <si>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</si>
  <si>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</si>
  <si>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</si>
  <si>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</si>
  <si>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</si>
  <si>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 xml:space="preserve">   โอนกลับการปรับลดต้นทุนพัฒนาอสังหาริมทรัพย์ให้เป็นมูลค่าสุทธิที่จะได้รับ</t>
  </si>
  <si>
    <t>กำไร (ขาดทุน) จาก</t>
  </si>
  <si>
    <t>การวัดมูลค่าเงิน</t>
  </si>
  <si>
    <t>ลงทุนในตราสารทุน</t>
  </si>
  <si>
    <t>ต้นทุนทางการเงิน</t>
  </si>
  <si>
    <t>ณ วันที่ 30 มิถุนายน 2565</t>
  </si>
  <si>
    <t>30 มิถุนายน 2565</t>
  </si>
  <si>
    <t>สำหรับงวดสามเดือนสิ้นสุดวันที่ 30 มิถุนายน 2565</t>
  </si>
  <si>
    <t xml:space="preserve">ยอดคงเหลือ ณ วันที่ 30 มิถุนายน 2564 </t>
  </si>
  <si>
    <t>ยอดคงเหลือ ณ วันที่ 30 มิถุนายน 2565</t>
  </si>
  <si>
    <t>ยอดคงเหลือ ณ วันที่ 30 มิถุนายน 2564</t>
  </si>
  <si>
    <t>สำหรับงวดหกเดือนสิ้นสุดวันที่ 30 มิถุนายน 2565</t>
  </si>
  <si>
    <t xml:space="preserve">   เงินปันผลรับจากเงินลงทุนในบริษัทร่วม</t>
  </si>
  <si>
    <t xml:space="preserve">   จ่ายชำระประมาณการหนี้สินเกี่ยวกับคดีฟ้องร้อง</t>
  </si>
  <si>
    <t>เงินปันผลรับจากเงินลงทุนในบริษัทร่วม</t>
  </si>
  <si>
    <t xml:space="preserve">   โอนอสังหาริมทรัพย์เพื่อการลงทุนไปเป็นที่ดิน อาคารและอุปกรณ์</t>
  </si>
  <si>
    <t>ขาดทุนส่วนที่เป็นของผู้ถือหุ้นของบริษัทฯ</t>
  </si>
  <si>
    <t>ขาดทุนก่อนค่าใช้จ่ายภาษีเงินได้</t>
  </si>
  <si>
    <t xml:space="preserve">กำไร (ขาดทุน) สำหรับงวด </t>
  </si>
  <si>
    <t>รายการปรับกระทบยอดขาดทุนก่อนค่าใช้จ่ายภาษีเงินได้เป็น</t>
  </si>
  <si>
    <t xml:space="preserve">   ค่าเผื่อผลขาดทุนด้านเครดิตที่คาดว่าจะเกิดขึ้น (โอนกลับ)</t>
  </si>
  <si>
    <t xml:space="preserve">   (กำไร) ขาดทุนจากการขายที่ดิน อาคารและอุปกรณ์</t>
  </si>
  <si>
    <t>เงินเบิกเกินบัญชีและเงินกู้ยืมระยะสั้นจากสถาบันการเงินลดลง</t>
  </si>
  <si>
    <t xml:space="preserve">   โอนที่ดิน อาคารและอุปกรณ์ไปเป็นต้นทุนการพัฒนาอสังหาริมทรัพย์</t>
  </si>
  <si>
    <t>ขาดทุนจากกิจกรรมดำเนินงาน</t>
  </si>
  <si>
    <t xml:space="preserve">   โอนกลับประมาณการหนี้สินเกี่ยวกับคดีฟ้องร้อง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</si>
</sst>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164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top"/>
    </xf>
    <xf numFmtId="0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center"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3" fontId="3" fillId="0" borderId="0" xfId="2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1" fontId="3" fillId="0" borderId="0" xfId="2" applyNumberFormat="1" applyFont="1" applyFill="1" applyAlignment="1">
      <alignment vertical="center"/>
    </xf>
    <xf numFmtId="41" fontId="3" fillId="2" borderId="0" xfId="0" applyNumberFormat="1" applyFont="1" applyFill="1" applyAlignment="1">
      <alignment vertical="center"/>
    </xf>
    <xf numFmtId="41" fontId="3" fillId="2" borderId="3" xfId="0" applyNumberFormat="1" applyFont="1" applyFill="1" applyBorder="1" applyAlignment="1">
      <alignment vertical="center"/>
    </xf>
    <xf numFmtId="0" fontId="3" fillId="3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49" fontId="10" fillId="0" borderId="0" xfId="3" applyNumberFormat="1" applyFont="1" applyFill="1" applyAlignment="1">
      <alignment vertical="top"/>
    </xf>
    <xf numFmtId="164" fontId="3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1" fontId="3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41" fontId="3" fillId="0" borderId="0" xfId="2" applyNumberFormat="1" applyFont="1" applyAlignment="1">
      <alignment vertical="center"/>
    </xf>
    <xf numFmtId="41" fontId="3" fillId="0" borderId="1" xfId="2" applyNumberFormat="1" applyFont="1" applyBorder="1" applyAlignment="1">
      <alignment vertical="center"/>
    </xf>
    <xf numFmtId="41" fontId="3" fillId="0" borderId="2" xfId="2" applyNumberFormat="1" applyFont="1" applyBorder="1" applyAlignment="1">
      <alignment vertical="center"/>
    </xf>
    <xf numFmtId="41" fontId="3" fillId="0" borderId="0" xfId="2" quotePrefix="1" applyNumberFormat="1" applyFont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41" fontId="3" fillId="0" borderId="3" xfId="2" applyNumberFormat="1" applyFont="1" applyBorder="1" applyAlignment="1">
      <alignment vertical="center"/>
    </xf>
    <xf numFmtId="41" fontId="3" fillId="0" borderId="0" xfId="2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1" fontId="3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37" fontId="3" fillId="0" borderId="1" xfId="0" applyNumberFormat="1" applyFont="1" applyBorder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37" fontId="3" fillId="0" borderId="2" xfId="0" applyNumberFormat="1" applyFont="1" applyBorder="1" applyAlignment="1">
      <alignment vertical="center"/>
    </xf>
    <xf numFmtId="41" fontId="3" fillId="0" borderId="5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vertical="center"/>
    </xf>
    <xf numFmtId="43" fontId="3" fillId="0" borderId="3" xfId="2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horizontal="right" vertical="center"/>
    </xf>
    <xf numFmtId="41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41" fontId="11" fillId="0" borderId="1" xfId="0" applyNumberFormat="1" applyFont="1" applyFill="1" applyBorder="1" applyAlignment="1">
      <alignment horizontal="left" vertical="center"/>
    </xf>
    <xf numFmtId="41" fontId="11" fillId="0" borderId="0" xfId="0" applyNumberFormat="1" applyFont="1" applyFill="1" applyBorder="1" applyAlignment="1">
      <alignment horizontal="left" vertical="center"/>
    </xf>
    <xf numFmtId="41" fontId="11" fillId="0" borderId="1" xfId="0" applyNumberFormat="1" applyFont="1" applyFill="1" applyBorder="1" applyAlignment="1">
      <alignment horizontal="right" vertical="center"/>
    </xf>
    <xf numFmtId="41" fontId="11" fillId="0" borderId="5" xfId="0" applyNumberFormat="1" applyFont="1" applyFill="1" applyBorder="1" applyAlignment="1">
      <alignment horizontal="right" vertical="center"/>
    </xf>
    <xf numFmtId="0" fontId="11" fillId="0" borderId="0" xfId="3" applyFont="1" applyFill="1" applyAlignment="1">
      <alignment vertical="center"/>
    </xf>
    <xf numFmtId="0" fontId="11" fillId="0" borderId="0" xfId="3" applyFont="1" applyFill="1" applyBorder="1" applyAlignment="1">
      <alignment vertical="center"/>
    </xf>
    <xf numFmtId="41" fontId="11" fillId="2" borderId="0" xfId="0" applyNumberFormat="1" applyFont="1" applyFill="1" applyBorder="1" applyAlignment="1">
      <alignment horizontal="right" vertical="center"/>
    </xf>
    <xf numFmtId="41" fontId="11" fillId="2" borderId="0" xfId="0" applyNumberFormat="1" applyFont="1" applyFill="1" applyBorder="1" applyAlignment="1">
      <alignment vertical="center"/>
    </xf>
    <xf numFmtId="41" fontId="11" fillId="2" borderId="0" xfId="0" applyNumberFormat="1" applyFont="1" applyFill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41" fontId="11" fillId="0" borderId="0" xfId="0" applyNumberFormat="1" applyFont="1" applyAlignment="1">
      <alignment vertical="center"/>
    </xf>
    <xf numFmtId="41" fontId="11" fillId="0" borderId="1" xfId="0" applyNumberFormat="1" applyFont="1" applyBorder="1" applyAlignment="1">
      <alignment vertical="center"/>
    </xf>
    <xf numFmtId="41" fontId="11" fillId="0" borderId="2" xfId="0" applyNumberFormat="1" applyFont="1" applyBorder="1" applyAlignment="1">
      <alignment vertical="center"/>
    </xf>
    <xf numFmtId="41" fontId="11" fillId="0" borderId="0" xfId="0" quotePrefix="1" applyNumberFormat="1" applyFont="1" applyAlignment="1">
      <alignment horizontal="right" vertical="center"/>
    </xf>
    <xf numFmtId="41" fontId="11" fillId="0" borderId="3" xfId="0" applyNumberFormat="1" applyFont="1" applyBorder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41" fontId="3" fillId="0" borderId="1" xfId="2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4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5">
    <cellStyle name="Comma 2" xfId="2" xr:uid="{00000000-0005-0000-0000-000000000000}"/>
    <cellStyle name="Normal" xfId="0" builtinId="0"/>
    <cellStyle name="Normal 2" xfId="3" xr:uid="{00000000-0005-0000-0000-000002000000}"/>
    <cellStyle name="Normal 3" xfId="4" xr:uid="{8483B006-A8E2-4533-8564-8C40C9CDF6E4}"/>
    <cellStyle name="Percent" xfId="1" builtinId="5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sheetPr>
    <tabColor theme="9" tint="0.79998168889431442"/>
  </sheetPr>
  <dimension ref="A1:P121"/>
  <sheetViews>
    <sheetView showGridLines="0" view="pageBreakPreview" topLeftCell="A52" zoomScale="90" zoomScaleNormal="100" zoomScaleSheetLayoutView="90" workbookViewId="0">
      <selection activeCell="A79" sqref="A79"/>
    </sheetView>
  </sheetViews>
  <sheetFormatPr defaultColWidth="9.140625" defaultRowHeight="22.5" customHeight="1" x14ac:dyDescent="0.2"/>
  <cols>
    <col min="1" max="1" width="47.28515625" style="3" customWidth="1"/>
    <col min="2" max="2" width="6.85546875" style="3" customWidth="1"/>
    <col min="3" max="3" width="1.42578125" style="3" customWidth="1"/>
    <col min="4" max="4" width="13.5703125" style="3" customWidth="1"/>
    <col min="5" max="5" width="0.85546875" style="3" customWidth="1"/>
    <col min="6" max="6" width="13.5703125" style="3" customWidth="1"/>
    <col min="7" max="7" width="1.140625" style="3" customWidth="1"/>
    <col min="8" max="8" width="13.5703125" style="3" customWidth="1"/>
    <col min="9" max="9" width="0.85546875" style="3" customWidth="1"/>
    <col min="10" max="10" width="13.5703125" style="3" customWidth="1"/>
    <col min="11" max="11" width="0.85546875" style="3" customWidth="1"/>
    <col min="12" max="12" width="1" style="3" customWidth="1"/>
    <col min="13" max="13" width="13.42578125" style="3" customWidth="1"/>
    <col min="14" max="16384" width="9.140625" style="3"/>
  </cols>
  <sheetData>
    <row r="1" spans="1:12" s="84" customFormat="1" ht="20.25" x14ac:dyDescent="0.2">
      <c r="A1" s="84" t="s">
        <v>0</v>
      </c>
    </row>
    <row r="2" spans="1:12" s="84" customFormat="1" ht="20.25" x14ac:dyDescent="0.2">
      <c r="A2" s="84" t="s">
        <v>99</v>
      </c>
    </row>
    <row r="3" spans="1:12" s="84" customFormat="1" ht="19.5" customHeight="1" x14ac:dyDescent="0.2">
      <c r="A3" s="84" t="s">
        <v>220</v>
      </c>
    </row>
    <row r="4" spans="1:12" ht="20.25" x14ac:dyDescent="0.2">
      <c r="A4" s="1"/>
      <c r="B4" s="1"/>
      <c r="C4" s="1"/>
      <c r="D4" s="1"/>
      <c r="E4" s="1"/>
      <c r="F4" s="1"/>
      <c r="G4" s="149"/>
      <c r="H4" s="1"/>
      <c r="I4" s="1"/>
      <c r="J4" s="2" t="s">
        <v>137</v>
      </c>
      <c r="K4" s="1"/>
      <c r="L4" s="1"/>
    </row>
    <row r="5" spans="1:12" s="84" customFormat="1" ht="20.25" x14ac:dyDescent="0.2">
      <c r="A5" s="4"/>
      <c r="B5" s="4"/>
      <c r="C5" s="4"/>
      <c r="D5" s="154" t="s">
        <v>1</v>
      </c>
      <c r="E5" s="154"/>
      <c r="F5" s="154"/>
      <c r="G5" s="149"/>
      <c r="H5" s="154" t="s">
        <v>2</v>
      </c>
      <c r="I5" s="154"/>
      <c r="J5" s="154"/>
      <c r="K5" s="3"/>
      <c r="L5" s="3"/>
    </row>
    <row r="6" spans="1:12" ht="20.25" x14ac:dyDescent="0.2">
      <c r="B6" s="86" t="s">
        <v>3</v>
      </c>
      <c r="D6" s="86" t="s">
        <v>221</v>
      </c>
      <c r="F6" s="86" t="s">
        <v>203</v>
      </c>
      <c r="G6" s="149"/>
      <c r="H6" s="86" t="s">
        <v>221</v>
      </c>
      <c r="J6" s="86" t="s">
        <v>203</v>
      </c>
    </row>
    <row r="7" spans="1:12" ht="20.25" x14ac:dyDescent="0.2">
      <c r="B7" s="6"/>
      <c r="D7" s="15" t="s">
        <v>162</v>
      </c>
      <c r="F7" s="15" t="s">
        <v>164</v>
      </c>
      <c r="G7" s="149"/>
      <c r="H7" s="15" t="s">
        <v>162</v>
      </c>
      <c r="J7" s="15" t="s">
        <v>164</v>
      </c>
    </row>
    <row r="8" spans="1:12" ht="19.5" x14ac:dyDescent="0.2">
      <c r="B8" s="6"/>
      <c r="D8" s="15" t="s">
        <v>163</v>
      </c>
      <c r="F8" s="15"/>
      <c r="H8" s="15" t="s">
        <v>163</v>
      </c>
      <c r="J8" s="15"/>
    </row>
    <row r="9" spans="1:12" ht="20.25" x14ac:dyDescent="0.2">
      <c r="A9" s="84" t="s">
        <v>4</v>
      </c>
    </row>
    <row r="10" spans="1:12" ht="20.25" x14ac:dyDescent="0.2">
      <c r="A10" s="84" t="s">
        <v>5</v>
      </c>
    </row>
    <row r="11" spans="1:12" ht="21" x14ac:dyDescent="0.2">
      <c r="A11" s="3" t="s">
        <v>6</v>
      </c>
      <c r="B11" s="89"/>
      <c r="C11" s="90"/>
      <c r="D11" s="91">
        <v>1331169</v>
      </c>
      <c r="E11" s="88"/>
      <c r="F11" s="139">
        <v>731929</v>
      </c>
      <c r="G11" s="139"/>
      <c r="H11" s="139">
        <v>148198</v>
      </c>
      <c r="I11" s="139"/>
      <c r="J11" s="139">
        <v>148701</v>
      </c>
      <c r="K11" s="8"/>
    </row>
    <row r="12" spans="1:12" ht="21" x14ac:dyDescent="0.2">
      <c r="A12" s="3" t="s">
        <v>100</v>
      </c>
      <c r="B12" s="89">
        <v>2</v>
      </c>
      <c r="C12" s="90"/>
      <c r="D12" s="91">
        <v>770221</v>
      </c>
      <c r="E12" s="88"/>
      <c r="F12" s="139">
        <v>679491</v>
      </c>
      <c r="G12" s="139"/>
      <c r="H12" s="139">
        <v>304578</v>
      </c>
      <c r="I12" s="139"/>
      <c r="J12" s="139">
        <v>274005</v>
      </c>
      <c r="K12" s="8"/>
    </row>
    <row r="13" spans="1:12" ht="21" x14ac:dyDescent="0.2">
      <c r="A13" s="3" t="s">
        <v>101</v>
      </c>
      <c r="B13" s="89"/>
      <c r="C13" s="90"/>
      <c r="D13" s="91">
        <v>61080</v>
      </c>
      <c r="E13" s="88"/>
      <c r="F13" s="139">
        <v>60150</v>
      </c>
      <c r="G13" s="139"/>
      <c r="H13" s="139">
        <v>0</v>
      </c>
      <c r="I13" s="139"/>
      <c r="J13" s="139">
        <v>0</v>
      </c>
      <c r="K13" s="8"/>
    </row>
    <row r="14" spans="1:12" ht="21" x14ac:dyDescent="0.2">
      <c r="A14" s="3" t="s">
        <v>102</v>
      </c>
      <c r="B14" s="89">
        <v>4</v>
      </c>
      <c r="C14" s="90"/>
      <c r="D14" s="91">
        <v>4140155</v>
      </c>
      <c r="E14" s="88"/>
      <c r="F14" s="139">
        <v>4172649</v>
      </c>
      <c r="G14" s="139"/>
      <c r="H14" s="139">
        <v>111429</v>
      </c>
      <c r="I14" s="139"/>
      <c r="J14" s="139">
        <v>111429</v>
      </c>
      <c r="K14" s="10"/>
    </row>
    <row r="15" spans="1:12" ht="21" x14ac:dyDescent="0.2">
      <c r="A15" s="3" t="s">
        <v>175</v>
      </c>
      <c r="B15" s="89"/>
      <c r="C15" s="90"/>
      <c r="D15" s="91">
        <v>185161</v>
      </c>
      <c r="E15" s="88"/>
      <c r="F15" s="139">
        <v>151626</v>
      </c>
      <c r="G15" s="139"/>
      <c r="H15" s="139">
        <v>0</v>
      </c>
      <c r="I15" s="115"/>
      <c r="J15" s="139">
        <v>0</v>
      </c>
    </row>
    <row r="16" spans="1:12" ht="21" x14ac:dyDescent="0.2">
      <c r="A16" s="3" t="s">
        <v>188</v>
      </c>
      <c r="B16" s="89"/>
      <c r="C16" s="90"/>
      <c r="D16" s="91">
        <v>2367</v>
      </c>
      <c r="E16" s="88"/>
      <c r="F16" s="139">
        <v>2367</v>
      </c>
      <c r="G16" s="139"/>
      <c r="H16" s="139">
        <v>2367</v>
      </c>
      <c r="I16" s="139"/>
      <c r="J16" s="139">
        <v>2367</v>
      </c>
    </row>
    <row r="17" spans="1:12" ht="21" x14ac:dyDescent="0.2">
      <c r="A17" s="3" t="s">
        <v>7</v>
      </c>
      <c r="B17" s="89"/>
      <c r="C17" s="90"/>
      <c r="D17" s="91">
        <v>177564</v>
      </c>
      <c r="E17" s="88"/>
      <c r="F17" s="140">
        <v>109395</v>
      </c>
      <c r="G17" s="139"/>
      <c r="H17" s="140">
        <v>7409</v>
      </c>
      <c r="I17" s="139"/>
      <c r="J17" s="139">
        <v>5426</v>
      </c>
      <c r="K17" s="8"/>
    </row>
    <row r="18" spans="1:12" ht="21" x14ac:dyDescent="0.2">
      <c r="A18" s="84" t="s">
        <v>8</v>
      </c>
      <c r="B18" s="89"/>
      <c r="C18" s="90"/>
      <c r="D18" s="93">
        <f>SUM(D11:D17)</f>
        <v>6667717</v>
      </c>
      <c r="E18" s="88"/>
      <c r="F18" s="141">
        <f>SUM(F11:F17)</f>
        <v>5907607</v>
      </c>
      <c r="G18" s="139"/>
      <c r="H18" s="141">
        <f>SUM(H11:H17)</f>
        <v>573981</v>
      </c>
      <c r="I18" s="139"/>
      <c r="J18" s="141">
        <f>SUM(J11:J17)</f>
        <v>541928</v>
      </c>
      <c r="K18" s="8"/>
    </row>
    <row r="19" spans="1:12" ht="21" x14ac:dyDescent="0.2">
      <c r="A19" s="84" t="s">
        <v>9</v>
      </c>
      <c r="B19" s="89"/>
      <c r="C19" s="90"/>
      <c r="D19" s="91"/>
      <c r="E19" s="88"/>
      <c r="F19" s="139"/>
      <c r="G19" s="139"/>
      <c r="H19" s="139"/>
      <c r="I19" s="139"/>
      <c r="J19" s="139"/>
    </row>
    <row r="20" spans="1:12" ht="21" x14ac:dyDescent="0.2">
      <c r="A20" s="3" t="s">
        <v>161</v>
      </c>
      <c r="B20" s="89"/>
      <c r="C20" s="90"/>
      <c r="D20" s="91">
        <v>38124</v>
      </c>
      <c r="E20" s="88"/>
      <c r="F20" s="142">
        <v>38101</v>
      </c>
      <c r="G20" s="139"/>
      <c r="H20" s="142">
        <v>0</v>
      </c>
      <c r="I20" s="139"/>
      <c r="J20" s="142">
        <v>0</v>
      </c>
    </row>
    <row r="21" spans="1:12" ht="21" x14ac:dyDescent="0.2">
      <c r="A21" s="3" t="s">
        <v>176</v>
      </c>
      <c r="B21" s="89"/>
      <c r="C21" s="90"/>
      <c r="D21" s="91">
        <v>790122</v>
      </c>
      <c r="E21" s="88"/>
      <c r="F21" s="139">
        <v>846272</v>
      </c>
      <c r="G21" s="139"/>
      <c r="H21" s="139">
        <v>0</v>
      </c>
      <c r="I21" s="139"/>
      <c r="J21" s="142">
        <v>0</v>
      </c>
    </row>
    <row r="22" spans="1:12" ht="21" x14ac:dyDescent="0.2">
      <c r="A22" s="3" t="s">
        <v>10</v>
      </c>
      <c r="B22" s="89">
        <v>5</v>
      </c>
      <c r="C22" s="90"/>
      <c r="D22" s="91">
        <v>372032</v>
      </c>
      <c r="E22" s="88"/>
      <c r="F22" s="139">
        <v>471147</v>
      </c>
      <c r="G22" s="139"/>
      <c r="H22" s="139">
        <v>0</v>
      </c>
      <c r="I22" s="139"/>
      <c r="J22" s="139">
        <v>0</v>
      </c>
      <c r="K22" s="15"/>
    </row>
    <row r="23" spans="1:12" ht="21" x14ac:dyDescent="0.2">
      <c r="A23" s="3" t="s">
        <v>11</v>
      </c>
      <c r="B23" s="89"/>
      <c r="C23" s="90"/>
      <c r="D23" s="91">
        <v>0</v>
      </c>
      <c r="E23" s="88"/>
      <c r="F23" s="142">
        <v>0</v>
      </c>
      <c r="G23" s="139"/>
      <c r="H23" s="142">
        <v>4242655</v>
      </c>
      <c r="I23" s="139"/>
      <c r="J23" s="142">
        <v>4242655</v>
      </c>
      <c r="K23" s="15"/>
    </row>
    <row r="24" spans="1:12" ht="21" x14ac:dyDescent="0.2">
      <c r="A24" s="3" t="s">
        <v>103</v>
      </c>
      <c r="B24" s="89">
        <v>6</v>
      </c>
      <c r="C24" s="90"/>
      <c r="D24" s="91">
        <v>988824</v>
      </c>
      <c r="E24" s="88"/>
      <c r="F24" s="142">
        <v>985618</v>
      </c>
      <c r="G24" s="139"/>
      <c r="H24" s="142">
        <v>777454</v>
      </c>
      <c r="I24" s="139"/>
      <c r="J24" s="142">
        <v>777454</v>
      </c>
      <c r="K24" s="15"/>
    </row>
    <row r="25" spans="1:12" ht="21" x14ac:dyDescent="0.2">
      <c r="A25" s="3" t="s">
        <v>12</v>
      </c>
      <c r="B25" s="89">
        <v>3</v>
      </c>
      <c r="C25" s="90"/>
      <c r="D25" s="91">
        <v>0</v>
      </c>
      <c r="E25" s="88"/>
      <c r="F25" s="142">
        <v>0</v>
      </c>
      <c r="G25" s="139"/>
      <c r="H25" s="142">
        <v>1258550</v>
      </c>
      <c r="I25" s="139"/>
      <c r="J25" s="142">
        <v>1286550</v>
      </c>
    </row>
    <row r="26" spans="1:12" ht="21" x14ac:dyDescent="0.2">
      <c r="A26" s="3" t="s">
        <v>105</v>
      </c>
      <c r="B26" s="89">
        <v>7</v>
      </c>
      <c r="C26" s="90"/>
      <c r="D26" s="91">
        <v>1382223</v>
      </c>
      <c r="E26" s="88"/>
      <c r="F26" s="142">
        <v>1382223</v>
      </c>
      <c r="G26" s="139"/>
      <c r="H26" s="142">
        <v>181602</v>
      </c>
      <c r="I26" s="139"/>
      <c r="J26" s="142">
        <v>181602</v>
      </c>
      <c r="K26" s="9"/>
      <c r="L26" s="9"/>
    </row>
    <row r="27" spans="1:12" ht="21" x14ac:dyDescent="0.2">
      <c r="A27" s="3" t="s">
        <v>104</v>
      </c>
      <c r="B27" s="89">
        <v>8</v>
      </c>
      <c r="C27" s="90"/>
      <c r="D27" s="91">
        <v>12112258</v>
      </c>
      <c r="E27" s="88"/>
      <c r="F27" s="139">
        <v>12329261</v>
      </c>
      <c r="G27" s="139"/>
      <c r="H27" s="139">
        <v>34938</v>
      </c>
      <c r="I27" s="139"/>
      <c r="J27" s="139">
        <v>36376</v>
      </c>
    </row>
    <row r="28" spans="1:12" ht="21" x14ac:dyDescent="0.2">
      <c r="A28" s="3" t="s">
        <v>177</v>
      </c>
      <c r="B28" s="89"/>
      <c r="C28" s="90"/>
      <c r="D28" s="91">
        <v>44133</v>
      </c>
      <c r="E28" s="88"/>
      <c r="F28" s="139">
        <v>38468</v>
      </c>
      <c r="G28" s="139"/>
      <c r="H28" s="139">
        <v>895</v>
      </c>
      <c r="I28" s="139"/>
      <c r="J28" s="139">
        <v>1292</v>
      </c>
    </row>
    <row r="29" spans="1:12" ht="21" x14ac:dyDescent="0.2">
      <c r="A29" s="3" t="s">
        <v>144</v>
      </c>
      <c r="B29" s="89"/>
      <c r="C29" s="90"/>
      <c r="D29" s="91">
        <v>33743</v>
      </c>
      <c r="E29" s="88"/>
      <c r="F29" s="139">
        <v>35447</v>
      </c>
      <c r="G29" s="139"/>
      <c r="H29" s="139">
        <v>0</v>
      </c>
      <c r="I29" s="139"/>
      <c r="J29" s="139">
        <v>0</v>
      </c>
      <c r="K29" s="52"/>
    </row>
    <row r="30" spans="1:12" ht="21" x14ac:dyDescent="0.2">
      <c r="A30" s="3" t="s">
        <v>13</v>
      </c>
      <c r="B30" s="89"/>
      <c r="C30" s="90"/>
      <c r="D30" s="91">
        <v>407904</v>
      </c>
      <c r="E30" s="88"/>
      <c r="F30" s="139">
        <v>407904</v>
      </c>
      <c r="G30" s="139"/>
      <c r="H30" s="139">
        <v>0</v>
      </c>
      <c r="I30" s="139"/>
      <c r="J30" s="139">
        <v>0</v>
      </c>
      <c r="K30" s="52"/>
    </row>
    <row r="31" spans="1:12" ht="21" x14ac:dyDescent="0.2">
      <c r="A31" s="3" t="s">
        <v>14</v>
      </c>
      <c r="B31" s="89"/>
      <c r="C31" s="90"/>
      <c r="D31" s="92">
        <v>51305</v>
      </c>
      <c r="E31" s="88"/>
      <c r="F31" s="140">
        <v>45723</v>
      </c>
      <c r="G31" s="139"/>
      <c r="H31" s="140">
        <v>10780</v>
      </c>
      <c r="I31" s="139"/>
      <c r="J31" s="140">
        <v>9439</v>
      </c>
      <c r="K31" s="20"/>
    </row>
    <row r="32" spans="1:12" ht="21" x14ac:dyDescent="0.2">
      <c r="A32" s="84" t="s">
        <v>15</v>
      </c>
      <c r="B32" s="89"/>
      <c r="C32" s="90"/>
      <c r="D32" s="92">
        <f>SUM(D20:D31)</f>
        <v>16220668</v>
      </c>
      <c r="E32" s="88"/>
      <c r="F32" s="140">
        <f>SUM(F20:F31)</f>
        <v>16580164</v>
      </c>
      <c r="G32" s="139"/>
      <c r="H32" s="140">
        <f>SUM(H20:H31)</f>
        <v>6506874</v>
      </c>
      <c r="I32" s="139"/>
      <c r="J32" s="140">
        <f>SUM(J20:J31)</f>
        <v>6535368</v>
      </c>
      <c r="K32" s="51"/>
    </row>
    <row r="33" spans="1:12" ht="21.75" thickBot="1" x14ac:dyDescent="0.25">
      <c r="A33" s="84" t="s">
        <v>16</v>
      </c>
      <c r="B33" s="95"/>
      <c r="C33" s="90"/>
      <c r="D33" s="96">
        <f>SUM(D18,D32)</f>
        <v>22888385</v>
      </c>
      <c r="E33" s="88"/>
      <c r="F33" s="143">
        <f>SUM(F18,F32)</f>
        <v>22487771</v>
      </c>
      <c r="G33" s="139"/>
      <c r="H33" s="143">
        <f>SUM(H18,H32)</f>
        <v>7080855</v>
      </c>
      <c r="I33" s="139"/>
      <c r="J33" s="143">
        <f>SUM(J18,J32)</f>
        <v>7077296</v>
      </c>
    </row>
    <row r="34" spans="1:12" ht="20.25" thickTop="1" x14ac:dyDescent="0.2"/>
    <row r="35" spans="1:12" ht="19.5" x14ac:dyDescent="0.2">
      <c r="A35" s="3" t="s">
        <v>185</v>
      </c>
    </row>
    <row r="36" spans="1:12" s="84" customFormat="1" ht="18" customHeight="1" x14ac:dyDescent="0.2">
      <c r="A36" s="155" t="s">
        <v>0</v>
      </c>
      <c r="B36" s="155"/>
      <c r="C36" s="155"/>
      <c r="D36" s="155"/>
      <c r="E36" s="155"/>
      <c r="F36" s="155"/>
      <c r="G36" s="155"/>
      <c r="H36" s="155"/>
      <c r="I36" s="155"/>
      <c r="J36" s="155"/>
      <c r="K36" s="155"/>
    </row>
    <row r="37" spans="1:12" s="84" customFormat="1" ht="18" customHeight="1" x14ac:dyDescent="0.2">
      <c r="A37" s="155" t="s">
        <v>106</v>
      </c>
      <c r="B37" s="155"/>
      <c r="C37" s="155"/>
      <c r="D37" s="155"/>
      <c r="E37" s="155"/>
      <c r="F37" s="155"/>
      <c r="G37" s="155"/>
      <c r="H37" s="155"/>
      <c r="I37" s="155"/>
      <c r="J37" s="155"/>
      <c r="K37" s="155"/>
    </row>
    <row r="38" spans="1:12" s="84" customFormat="1" ht="19.5" customHeight="1" x14ac:dyDescent="0.2">
      <c r="A38" s="84" t="s">
        <v>220</v>
      </c>
    </row>
    <row r="39" spans="1:12" ht="20.25" x14ac:dyDescent="0.2">
      <c r="A39" s="1"/>
      <c r="B39" s="1"/>
      <c r="C39" s="1"/>
      <c r="D39" s="1"/>
      <c r="E39" s="1"/>
      <c r="F39" s="1"/>
      <c r="G39" s="149"/>
      <c r="H39" s="1"/>
      <c r="I39" s="1"/>
      <c r="J39" s="2" t="s">
        <v>137</v>
      </c>
      <c r="K39" s="1"/>
      <c r="L39" s="1"/>
    </row>
    <row r="40" spans="1:12" s="84" customFormat="1" ht="20.25" x14ac:dyDescent="0.2">
      <c r="A40" s="4"/>
      <c r="B40" s="4"/>
      <c r="C40" s="4"/>
      <c r="D40" s="154" t="s">
        <v>1</v>
      </c>
      <c r="E40" s="154"/>
      <c r="F40" s="154"/>
      <c r="G40" s="149"/>
      <c r="H40" s="154" t="s">
        <v>2</v>
      </c>
      <c r="I40" s="154"/>
      <c r="J40" s="154"/>
      <c r="K40" s="3"/>
      <c r="L40" s="3"/>
    </row>
    <row r="41" spans="1:12" ht="20.25" x14ac:dyDescent="0.2">
      <c r="B41" s="86" t="s">
        <v>3</v>
      </c>
      <c r="D41" s="86" t="s">
        <v>221</v>
      </c>
      <c r="F41" s="86" t="s">
        <v>203</v>
      </c>
      <c r="G41" s="149"/>
      <c r="H41" s="86" t="s">
        <v>221</v>
      </c>
      <c r="J41" s="86" t="s">
        <v>203</v>
      </c>
    </row>
    <row r="42" spans="1:12" ht="20.25" x14ac:dyDescent="0.2">
      <c r="B42" s="6"/>
      <c r="D42" s="15" t="s">
        <v>162</v>
      </c>
      <c r="F42" s="15" t="s">
        <v>164</v>
      </c>
      <c r="G42" s="149"/>
      <c r="H42" s="15" t="s">
        <v>162</v>
      </c>
      <c r="J42" s="15" t="s">
        <v>164</v>
      </c>
    </row>
    <row r="43" spans="1:12" ht="19.5" x14ac:dyDescent="0.2">
      <c r="B43" s="6"/>
      <c r="D43" s="15" t="s">
        <v>163</v>
      </c>
      <c r="F43" s="15"/>
      <c r="H43" s="15" t="s">
        <v>163</v>
      </c>
      <c r="J43" s="15"/>
    </row>
    <row r="44" spans="1:12" ht="18" customHeight="1" x14ac:dyDescent="0.2">
      <c r="A44" s="84" t="s">
        <v>17</v>
      </c>
    </row>
    <row r="45" spans="1:12" ht="18" customHeight="1" x14ac:dyDescent="0.2">
      <c r="A45" s="84" t="s">
        <v>18</v>
      </c>
      <c r="B45" s="74"/>
    </row>
    <row r="46" spans="1:12" ht="18" customHeight="1" x14ac:dyDescent="0.2">
      <c r="A46" s="3" t="s">
        <v>189</v>
      </c>
      <c r="B46" s="89">
        <v>9</v>
      </c>
      <c r="C46" s="90"/>
      <c r="D46" s="91">
        <v>1156773</v>
      </c>
      <c r="E46" s="88"/>
      <c r="F46" s="139">
        <v>1181162</v>
      </c>
      <c r="G46" s="139"/>
      <c r="H46" s="139">
        <v>650000</v>
      </c>
      <c r="I46" s="139"/>
      <c r="J46" s="139">
        <v>650000</v>
      </c>
      <c r="K46" s="18"/>
    </row>
    <row r="47" spans="1:12" ht="18" customHeight="1" x14ac:dyDescent="0.2">
      <c r="A47" s="3" t="s">
        <v>107</v>
      </c>
      <c r="B47" s="89"/>
      <c r="C47" s="90"/>
      <c r="D47" s="91">
        <v>1274101</v>
      </c>
      <c r="E47" s="88"/>
      <c r="F47" s="139">
        <v>1131977</v>
      </c>
      <c r="G47" s="139"/>
      <c r="H47" s="139">
        <v>225367</v>
      </c>
      <c r="I47" s="139"/>
      <c r="J47" s="139">
        <v>200481</v>
      </c>
      <c r="K47" s="18"/>
    </row>
    <row r="48" spans="1:12" ht="18" customHeight="1" x14ac:dyDescent="0.2">
      <c r="A48" s="3" t="s">
        <v>19</v>
      </c>
      <c r="B48" s="89"/>
      <c r="C48" s="90"/>
      <c r="D48" s="91"/>
      <c r="E48" s="88"/>
      <c r="F48" s="139"/>
      <c r="G48" s="139"/>
      <c r="H48" s="139"/>
      <c r="I48" s="139"/>
      <c r="J48" s="139"/>
      <c r="K48" s="18"/>
    </row>
    <row r="49" spans="1:11" ht="18" customHeight="1" x14ac:dyDescent="0.2">
      <c r="A49" s="3" t="s">
        <v>20</v>
      </c>
      <c r="B49" s="89">
        <v>10</v>
      </c>
      <c r="C49" s="90"/>
      <c r="D49" s="91">
        <v>681014</v>
      </c>
      <c r="E49" s="88"/>
      <c r="F49" s="139">
        <v>540075</v>
      </c>
      <c r="G49" s="139"/>
      <c r="H49" s="139">
        <v>0</v>
      </c>
      <c r="I49" s="139"/>
      <c r="J49" s="139">
        <v>0</v>
      </c>
      <c r="K49" s="18"/>
    </row>
    <row r="50" spans="1:11" ht="18" customHeight="1" x14ac:dyDescent="0.2">
      <c r="A50" s="3" t="s">
        <v>201</v>
      </c>
      <c r="B50" s="89"/>
      <c r="C50" s="90"/>
      <c r="D50" s="91">
        <v>56818</v>
      </c>
      <c r="E50" s="88"/>
      <c r="F50" s="139">
        <v>48033</v>
      </c>
      <c r="G50" s="139"/>
      <c r="H50" s="139">
        <v>6008</v>
      </c>
      <c r="I50" s="139"/>
      <c r="J50" s="139">
        <v>5996</v>
      </c>
      <c r="K50" s="18"/>
    </row>
    <row r="51" spans="1:11" ht="18" customHeight="1" x14ac:dyDescent="0.2">
      <c r="A51" s="3" t="s">
        <v>143</v>
      </c>
      <c r="B51" s="89"/>
      <c r="C51" s="90"/>
      <c r="D51" s="91">
        <v>6212</v>
      </c>
      <c r="E51" s="88"/>
      <c r="F51" s="139">
        <v>15724</v>
      </c>
      <c r="G51" s="139"/>
      <c r="H51" s="139">
        <v>0</v>
      </c>
      <c r="I51" s="139"/>
      <c r="J51" s="139">
        <v>0</v>
      </c>
      <c r="K51" s="18"/>
    </row>
    <row r="52" spans="1:11" ht="18" customHeight="1" x14ac:dyDescent="0.2">
      <c r="A52" s="3" t="s">
        <v>139</v>
      </c>
      <c r="B52" s="89"/>
      <c r="C52" s="90"/>
      <c r="D52" s="91">
        <v>1573251</v>
      </c>
      <c r="E52" s="88"/>
      <c r="F52" s="144">
        <v>1218898</v>
      </c>
      <c r="G52" s="139"/>
      <c r="H52" s="144">
        <v>0</v>
      </c>
      <c r="I52" s="139"/>
      <c r="J52" s="144">
        <v>0</v>
      </c>
      <c r="K52" s="18"/>
    </row>
    <row r="53" spans="1:11" ht="18" customHeight="1" x14ac:dyDescent="0.2">
      <c r="A53" s="3" t="s">
        <v>21</v>
      </c>
      <c r="B53" s="89"/>
      <c r="C53" s="90"/>
      <c r="D53" s="91">
        <v>257495</v>
      </c>
      <c r="E53" s="88"/>
      <c r="F53" s="140">
        <v>223188</v>
      </c>
      <c r="G53" s="139"/>
      <c r="H53" s="140">
        <v>19321</v>
      </c>
      <c r="I53" s="139"/>
      <c r="J53" s="140">
        <v>14588</v>
      </c>
      <c r="K53" s="18"/>
    </row>
    <row r="54" spans="1:11" ht="18" customHeight="1" x14ac:dyDescent="0.2">
      <c r="A54" s="84" t="s">
        <v>22</v>
      </c>
      <c r="B54" s="89"/>
      <c r="C54" s="90"/>
      <c r="D54" s="93">
        <f>SUM(D46:D53)</f>
        <v>5005664</v>
      </c>
      <c r="E54" s="88"/>
      <c r="F54" s="141">
        <f>SUM(F46:F53)</f>
        <v>4359057</v>
      </c>
      <c r="G54" s="139"/>
      <c r="H54" s="141">
        <f>SUM(H46:H53)</f>
        <v>900696</v>
      </c>
      <c r="I54" s="139"/>
      <c r="J54" s="141">
        <f>SUM(J46:J53)</f>
        <v>871065</v>
      </c>
      <c r="K54" s="18"/>
    </row>
    <row r="55" spans="1:11" ht="18" customHeight="1" x14ac:dyDescent="0.2">
      <c r="A55" s="84" t="s">
        <v>23</v>
      </c>
      <c r="B55" s="89"/>
      <c r="C55" s="90"/>
      <c r="D55" s="91"/>
      <c r="E55" s="88"/>
      <c r="F55" s="139"/>
      <c r="G55" s="139"/>
      <c r="H55" s="139"/>
      <c r="I55" s="139"/>
      <c r="J55" s="139"/>
      <c r="K55" s="18"/>
    </row>
    <row r="56" spans="1:11" ht="18" customHeight="1" x14ac:dyDescent="0.2">
      <c r="A56" s="3" t="s">
        <v>24</v>
      </c>
      <c r="B56" s="89">
        <v>3</v>
      </c>
      <c r="C56" s="90"/>
      <c r="D56" s="97">
        <v>0</v>
      </c>
      <c r="E56" s="88"/>
      <c r="F56" s="145">
        <v>0</v>
      </c>
      <c r="G56" s="139"/>
      <c r="H56" s="145">
        <v>224500</v>
      </c>
      <c r="I56" s="139"/>
      <c r="J56" s="145">
        <v>228500</v>
      </c>
      <c r="K56" s="18"/>
    </row>
    <row r="57" spans="1:11" ht="18" customHeight="1" x14ac:dyDescent="0.2">
      <c r="A57" s="3" t="s">
        <v>202</v>
      </c>
      <c r="B57" s="89">
        <v>3</v>
      </c>
      <c r="C57" s="90"/>
      <c r="D57" s="91">
        <v>9000</v>
      </c>
      <c r="E57" s="88"/>
      <c r="F57" s="139">
        <v>22950</v>
      </c>
      <c r="G57" s="139"/>
      <c r="H57" s="139">
        <v>0</v>
      </c>
      <c r="I57" s="139"/>
      <c r="J57" s="139">
        <v>0</v>
      </c>
      <c r="K57" s="18"/>
    </row>
    <row r="58" spans="1:11" ht="18" customHeight="1" x14ac:dyDescent="0.2">
      <c r="A58" s="3" t="s">
        <v>131</v>
      </c>
      <c r="B58" s="89"/>
      <c r="C58" s="90"/>
      <c r="D58" s="94"/>
      <c r="E58" s="88"/>
      <c r="F58" s="142"/>
      <c r="G58" s="139"/>
      <c r="H58" s="142"/>
      <c r="I58" s="139"/>
      <c r="J58" s="142"/>
      <c r="K58" s="53"/>
    </row>
    <row r="59" spans="1:11" ht="18" customHeight="1" x14ac:dyDescent="0.2">
      <c r="A59" s="3" t="s">
        <v>132</v>
      </c>
      <c r="B59" s="89">
        <v>10</v>
      </c>
      <c r="C59" s="90"/>
      <c r="D59" s="91">
        <v>4618540</v>
      </c>
      <c r="E59" s="88"/>
      <c r="F59" s="139">
        <v>4815629</v>
      </c>
      <c r="G59" s="139"/>
      <c r="H59" s="139">
        <v>1375116</v>
      </c>
      <c r="I59" s="139"/>
      <c r="J59" s="139">
        <v>1374900</v>
      </c>
      <c r="K59" s="18"/>
    </row>
    <row r="60" spans="1:11" ht="18" customHeight="1" x14ac:dyDescent="0.2">
      <c r="A60" s="78" t="s">
        <v>108</v>
      </c>
      <c r="B60" s="89"/>
      <c r="C60" s="90"/>
      <c r="D60" s="91">
        <v>109461</v>
      </c>
      <c r="E60" s="88"/>
      <c r="F60" s="139">
        <v>106802</v>
      </c>
      <c r="G60" s="139"/>
      <c r="H60" s="139">
        <v>14156</v>
      </c>
      <c r="I60" s="139"/>
      <c r="J60" s="139">
        <v>14341</v>
      </c>
      <c r="K60" s="18"/>
    </row>
    <row r="61" spans="1:11" ht="18" customHeight="1" x14ac:dyDescent="0.2">
      <c r="A61" s="22" t="s">
        <v>145</v>
      </c>
      <c r="B61" s="90"/>
      <c r="C61" s="90"/>
      <c r="D61" s="91">
        <v>2910949</v>
      </c>
      <c r="E61" s="88"/>
      <c r="F61" s="139">
        <v>2868320</v>
      </c>
      <c r="G61" s="139"/>
      <c r="H61" s="139">
        <v>114511</v>
      </c>
      <c r="I61" s="139"/>
      <c r="J61" s="139">
        <v>116273</v>
      </c>
      <c r="K61" s="18"/>
    </row>
    <row r="62" spans="1:11" ht="18" customHeight="1" x14ac:dyDescent="0.2">
      <c r="A62" s="22" t="s">
        <v>178</v>
      </c>
      <c r="F62" s="139"/>
      <c r="G62" s="139"/>
      <c r="H62" s="139"/>
      <c r="I62" s="139"/>
      <c r="J62" s="139"/>
      <c r="K62" s="18"/>
    </row>
    <row r="63" spans="1:11" ht="18" customHeight="1" x14ac:dyDescent="0.2">
      <c r="A63" s="22" t="s">
        <v>179</v>
      </c>
      <c r="B63" s="89"/>
      <c r="C63" s="90"/>
      <c r="D63" s="91">
        <v>43227</v>
      </c>
      <c r="E63" s="88"/>
      <c r="F63" s="139">
        <v>30172</v>
      </c>
      <c r="G63" s="139"/>
      <c r="H63" s="139">
        <v>313</v>
      </c>
      <c r="I63" s="139"/>
      <c r="J63" s="139">
        <v>620</v>
      </c>
      <c r="K63" s="18"/>
    </row>
    <row r="64" spans="1:11" ht="18" customHeight="1" x14ac:dyDescent="0.2">
      <c r="A64" s="3" t="s">
        <v>25</v>
      </c>
      <c r="B64" s="89"/>
      <c r="C64" s="90"/>
      <c r="D64" s="92">
        <v>513071</v>
      </c>
      <c r="E64" s="88"/>
      <c r="F64" s="140">
        <v>463058</v>
      </c>
      <c r="G64" s="139"/>
      <c r="H64" s="140">
        <v>106275</v>
      </c>
      <c r="I64" s="139"/>
      <c r="J64" s="140">
        <v>91969</v>
      </c>
      <c r="K64" s="18"/>
    </row>
    <row r="65" spans="1:16" ht="18" customHeight="1" x14ac:dyDescent="0.2">
      <c r="A65" s="84" t="s">
        <v>26</v>
      </c>
      <c r="B65" s="89"/>
      <c r="C65" s="90"/>
      <c r="D65" s="92">
        <f>SUM(D56:D64)</f>
        <v>8204248</v>
      </c>
      <c r="E65" s="88"/>
      <c r="F65" s="140">
        <f>SUM(F56:F64)</f>
        <v>8306931</v>
      </c>
      <c r="G65" s="139"/>
      <c r="H65" s="140">
        <f>SUM(H56:H64)</f>
        <v>1834871</v>
      </c>
      <c r="I65" s="139"/>
      <c r="J65" s="140">
        <f>SUM(J56:J64)</f>
        <v>1826603</v>
      </c>
      <c r="K65" s="18"/>
    </row>
    <row r="66" spans="1:16" ht="18" customHeight="1" x14ac:dyDescent="0.2">
      <c r="A66" s="84" t="s">
        <v>27</v>
      </c>
      <c r="B66" s="89"/>
      <c r="C66" s="90"/>
      <c r="D66" s="92">
        <f>SUM(D54:D64)</f>
        <v>13209912</v>
      </c>
      <c r="E66" s="88"/>
      <c r="F66" s="140">
        <f>SUM(F54:F64)</f>
        <v>12665988</v>
      </c>
      <c r="G66" s="139"/>
      <c r="H66" s="140">
        <f>SUM(H54:H64)</f>
        <v>2735567</v>
      </c>
      <c r="I66" s="139"/>
      <c r="J66" s="140">
        <f>SUM(J54:J64)</f>
        <v>2697668</v>
      </c>
      <c r="K66" s="18"/>
    </row>
    <row r="67" spans="1:16" ht="18" customHeight="1" x14ac:dyDescent="0.2">
      <c r="A67" s="84" t="s">
        <v>28</v>
      </c>
      <c r="B67" s="89"/>
      <c r="C67" s="90"/>
      <c r="D67" s="91"/>
      <c r="E67" s="88"/>
      <c r="F67" s="91"/>
      <c r="G67" s="88"/>
      <c r="H67" s="91"/>
      <c r="I67" s="76"/>
      <c r="J67" s="76"/>
      <c r="K67" s="18"/>
    </row>
    <row r="68" spans="1:16" ht="18" customHeight="1" x14ac:dyDescent="0.2">
      <c r="A68" s="3" t="s">
        <v>29</v>
      </c>
      <c r="B68" s="89"/>
      <c r="C68" s="90"/>
      <c r="D68" s="91"/>
      <c r="E68" s="88"/>
      <c r="F68" s="91"/>
      <c r="G68" s="88"/>
      <c r="H68" s="91"/>
      <c r="I68" s="76"/>
      <c r="J68" s="76"/>
      <c r="K68" s="18"/>
    </row>
    <row r="69" spans="1:16" ht="18" customHeight="1" x14ac:dyDescent="0.2">
      <c r="A69" s="3" t="s">
        <v>30</v>
      </c>
      <c r="B69" s="89"/>
      <c r="C69" s="90"/>
      <c r="D69" s="91"/>
      <c r="E69" s="88"/>
      <c r="F69" s="91"/>
      <c r="G69" s="88"/>
      <c r="H69" s="91"/>
      <c r="I69" s="76"/>
      <c r="J69" s="76"/>
      <c r="K69" s="18"/>
    </row>
    <row r="70" spans="1:16" ht="18" customHeight="1" thickBot="1" x14ac:dyDescent="0.25">
      <c r="A70" s="3" t="s">
        <v>31</v>
      </c>
      <c r="B70" s="89"/>
      <c r="C70" s="90"/>
      <c r="D70" s="96">
        <v>2116754</v>
      </c>
      <c r="E70" s="88"/>
      <c r="F70" s="143">
        <v>2116754</v>
      </c>
      <c r="G70" s="139"/>
      <c r="H70" s="143">
        <v>2116754</v>
      </c>
      <c r="I70" s="139"/>
      <c r="J70" s="143">
        <v>2116754</v>
      </c>
      <c r="K70" s="18"/>
    </row>
    <row r="71" spans="1:16" ht="18" customHeight="1" thickTop="1" x14ac:dyDescent="0.2">
      <c r="A71" s="3" t="s">
        <v>32</v>
      </c>
      <c r="B71" s="89"/>
      <c r="C71" s="90"/>
      <c r="D71" s="91"/>
      <c r="E71" s="88"/>
      <c r="F71" s="139"/>
      <c r="G71" s="139"/>
      <c r="H71" s="139"/>
      <c r="I71" s="139"/>
      <c r="J71" s="139"/>
    </row>
    <row r="72" spans="1:16" ht="18" customHeight="1" x14ac:dyDescent="0.2">
      <c r="A72" s="3" t="s">
        <v>33</v>
      </c>
      <c r="B72" s="89"/>
      <c r="C72" s="90"/>
      <c r="D72" s="91">
        <v>1666827</v>
      </c>
      <c r="E72" s="88"/>
      <c r="F72" s="139">
        <v>1666827</v>
      </c>
      <c r="G72" s="139"/>
      <c r="H72" s="139">
        <v>1666827</v>
      </c>
      <c r="I72" s="139"/>
      <c r="J72" s="139">
        <v>1666827</v>
      </c>
      <c r="K72" s="18"/>
      <c r="O72" s="54"/>
      <c r="P72" s="55"/>
    </row>
    <row r="73" spans="1:16" ht="18" customHeight="1" x14ac:dyDescent="0.2">
      <c r="A73" s="3" t="s">
        <v>34</v>
      </c>
      <c r="B73" s="89"/>
      <c r="C73" s="90"/>
      <c r="D73" s="91">
        <v>2062461</v>
      </c>
      <c r="E73" s="88"/>
      <c r="F73" s="139">
        <v>2062461</v>
      </c>
      <c r="G73" s="139"/>
      <c r="H73" s="139">
        <v>2062461</v>
      </c>
      <c r="I73" s="139"/>
      <c r="J73" s="139">
        <v>2062461</v>
      </c>
      <c r="K73" s="18"/>
      <c r="O73" s="54"/>
      <c r="P73" s="55"/>
    </row>
    <row r="74" spans="1:16" ht="18" customHeight="1" x14ac:dyDescent="0.2">
      <c r="A74" s="3" t="s">
        <v>35</v>
      </c>
      <c r="B74" s="89"/>
      <c r="C74" s="90"/>
      <c r="D74" s="91">
        <v>568131</v>
      </c>
      <c r="E74" s="88"/>
      <c r="F74" s="139">
        <v>568131</v>
      </c>
      <c r="G74" s="139"/>
      <c r="H74" s="139">
        <v>0</v>
      </c>
      <c r="I74" s="139"/>
      <c r="J74" s="139">
        <v>0</v>
      </c>
      <c r="K74" s="18"/>
    </row>
    <row r="75" spans="1:16" ht="18" customHeight="1" x14ac:dyDescent="0.2">
      <c r="A75" s="3" t="s">
        <v>36</v>
      </c>
      <c r="B75" s="89"/>
      <c r="C75" s="90"/>
      <c r="D75" s="91"/>
      <c r="E75" s="88"/>
      <c r="F75" s="139"/>
      <c r="G75" s="139"/>
      <c r="H75" s="139"/>
      <c r="I75" s="139"/>
      <c r="J75" s="139"/>
      <c r="K75" s="18"/>
    </row>
    <row r="76" spans="1:16" ht="18" customHeight="1" x14ac:dyDescent="0.2">
      <c r="A76" s="3" t="s">
        <v>37</v>
      </c>
      <c r="B76" s="89"/>
      <c r="C76" s="90"/>
      <c r="D76" s="75">
        <v>211675</v>
      </c>
      <c r="E76" s="88"/>
      <c r="F76" s="139">
        <v>211675</v>
      </c>
      <c r="G76" s="139"/>
      <c r="H76" s="139">
        <v>211675</v>
      </c>
      <c r="I76" s="139"/>
      <c r="J76" s="139">
        <v>211675</v>
      </c>
      <c r="K76" s="17"/>
    </row>
    <row r="77" spans="1:16" ht="18" customHeight="1" x14ac:dyDescent="0.2">
      <c r="A77" s="3" t="s">
        <v>38</v>
      </c>
      <c r="B77" s="89"/>
      <c r="C77" s="90"/>
      <c r="D77" s="75">
        <v>-627556</v>
      </c>
      <c r="E77" s="88"/>
      <c r="F77" s="139">
        <v>-556051</v>
      </c>
      <c r="G77" s="139"/>
      <c r="H77" s="139">
        <v>263012</v>
      </c>
      <c r="I77" s="139"/>
      <c r="J77" s="139">
        <v>297352</v>
      </c>
      <c r="K77" s="17"/>
    </row>
    <row r="78" spans="1:16" ht="18" customHeight="1" x14ac:dyDescent="0.2">
      <c r="A78" s="79" t="s">
        <v>109</v>
      </c>
      <c r="B78" s="89"/>
      <c r="C78" s="90"/>
      <c r="D78" s="150">
        <v>5681205</v>
      </c>
      <c r="E78" s="88"/>
      <c r="F78" s="140">
        <v>5750603</v>
      </c>
      <c r="G78" s="139"/>
      <c r="H78" s="140">
        <v>141313</v>
      </c>
      <c r="I78" s="139"/>
      <c r="J78" s="140">
        <v>141313</v>
      </c>
      <c r="K78" s="17"/>
    </row>
    <row r="79" spans="1:16" ht="18" customHeight="1" x14ac:dyDescent="0.2">
      <c r="A79" s="3" t="s">
        <v>39</v>
      </c>
      <c r="B79" s="89"/>
      <c r="C79" s="90"/>
      <c r="D79" s="75">
        <f>SUM(D72:D78)</f>
        <v>9562743</v>
      </c>
      <c r="E79" s="88"/>
      <c r="F79" s="139">
        <f>SUM(F72:F78)</f>
        <v>9703646</v>
      </c>
      <c r="G79" s="139"/>
      <c r="H79" s="139">
        <f>SUM(H72:H78)</f>
        <v>4345288</v>
      </c>
      <c r="I79" s="139"/>
      <c r="J79" s="139">
        <f>SUM(J72:J78)</f>
        <v>4379628</v>
      </c>
      <c r="K79" s="18"/>
    </row>
    <row r="80" spans="1:16" ht="18" customHeight="1" x14ac:dyDescent="0.2">
      <c r="A80" s="23" t="s">
        <v>110</v>
      </c>
      <c r="B80" s="89"/>
      <c r="C80" s="90"/>
      <c r="D80" s="150">
        <v>115730</v>
      </c>
      <c r="E80" s="88"/>
      <c r="F80" s="140">
        <v>118137</v>
      </c>
      <c r="G80" s="139"/>
      <c r="H80" s="140">
        <v>0</v>
      </c>
      <c r="I80" s="139"/>
      <c r="J80" s="140">
        <v>0</v>
      </c>
      <c r="K80" s="9"/>
    </row>
    <row r="81" spans="1:11" ht="18" customHeight="1" x14ac:dyDescent="0.2">
      <c r="A81" s="84" t="s">
        <v>40</v>
      </c>
      <c r="B81" s="89"/>
      <c r="C81" s="90"/>
      <c r="D81" s="150">
        <f>SUM(D79:D80)</f>
        <v>9678473</v>
      </c>
      <c r="E81" s="88"/>
      <c r="F81" s="140">
        <f>SUM(F79:F80)</f>
        <v>9821783</v>
      </c>
      <c r="G81" s="139"/>
      <c r="H81" s="140">
        <f>SUM(H79:H80)</f>
        <v>4345288</v>
      </c>
      <c r="I81" s="139"/>
      <c r="J81" s="140">
        <f>SUM(J79:J80)</f>
        <v>4379628</v>
      </c>
      <c r="K81" s="18"/>
    </row>
    <row r="82" spans="1:11" ht="18" customHeight="1" thickBot="1" x14ac:dyDescent="0.25">
      <c r="A82" s="84" t="s">
        <v>41</v>
      </c>
      <c r="B82" s="89"/>
      <c r="C82" s="90"/>
      <c r="D82" s="14">
        <f>SUM(D66,D81)</f>
        <v>22888385</v>
      </c>
      <c r="E82" s="88"/>
      <c r="F82" s="77">
        <f>SUM(F66,F81)</f>
        <v>22487771</v>
      </c>
      <c r="G82" s="139"/>
      <c r="H82" s="77">
        <f>SUM(H66,H81)</f>
        <v>7080855</v>
      </c>
      <c r="I82" s="139"/>
      <c r="J82" s="77">
        <f>SUM(J66,J81)</f>
        <v>7077296</v>
      </c>
      <c r="K82" s="18"/>
    </row>
    <row r="83" spans="1:11" ht="12" customHeight="1" thickTop="1" x14ac:dyDescent="0.2">
      <c r="D83" s="75">
        <f>D82-D33</f>
        <v>0</v>
      </c>
      <c r="E83" s="75"/>
      <c r="F83" s="75">
        <f>F82-F33</f>
        <v>0</v>
      </c>
      <c r="G83" s="75"/>
      <c r="H83" s="75">
        <f>H82-H33</f>
        <v>0</v>
      </c>
      <c r="I83" s="75"/>
      <c r="J83" s="75">
        <f>J82-J33</f>
        <v>0</v>
      </c>
      <c r="K83" s="56"/>
    </row>
    <row r="84" spans="1:11" ht="18" customHeight="1" x14ac:dyDescent="0.2">
      <c r="A84" s="3" t="s">
        <v>185</v>
      </c>
      <c r="F84" s="75"/>
    </row>
    <row r="85" spans="1:11" ht="13.5" customHeight="1" x14ac:dyDescent="0.2"/>
    <row r="86" spans="1:11" ht="13.5" customHeight="1" x14ac:dyDescent="0.2">
      <c r="A86" s="57"/>
    </row>
    <row r="87" spans="1:11" ht="13.5" customHeight="1" x14ac:dyDescent="0.2">
      <c r="A87" s="20"/>
    </row>
    <row r="88" spans="1:11" ht="13.5" customHeight="1" x14ac:dyDescent="0.2">
      <c r="B88" s="3" t="s">
        <v>42</v>
      </c>
    </row>
    <row r="89" spans="1:11" ht="13.5" customHeight="1" x14ac:dyDescent="0.2">
      <c r="A89" s="57"/>
    </row>
    <row r="94" spans="1:11" ht="19.5" x14ac:dyDescent="0.2">
      <c r="F94" s="18"/>
      <c r="G94" s="18"/>
      <c r="H94" s="18"/>
      <c r="I94" s="18"/>
      <c r="J94" s="18"/>
      <c r="K94" s="18"/>
    </row>
    <row r="95" spans="1:11" ht="19.5" x14ac:dyDescent="0.2">
      <c r="F95" s="18"/>
      <c r="G95" s="18"/>
      <c r="H95" s="18"/>
      <c r="I95" s="18"/>
      <c r="J95" s="18"/>
      <c r="K95" s="18"/>
    </row>
    <row r="96" spans="1:11" ht="19.5" x14ac:dyDescent="0.2">
      <c r="F96" s="18"/>
      <c r="G96" s="18"/>
      <c r="H96" s="18"/>
      <c r="I96" s="18"/>
      <c r="J96" s="18"/>
      <c r="K96" s="18"/>
    </row>
    <row r="97" spans="6:11" ht="19.5" x14ac:dyDescent="0.2">
      <c r="F97" s="18"/>
      <c r="G97" s="18"/>
      <c r="H97" s="18"/>
      <c r="I97" s="18"/>
      <c r="J97" s="18"/>
      <c r="K97" s="18"/>
    </row>
    <row r="98" spans="6:11" ht="19.5" x14ac:dyDescent="0.2">
      <c r="F98" s="18"/>
      <c r="G98" s="18"/>
      <c r="H98" s="18"/>
      <c r="I98" s="18"/>
      <c r="J98" s="18"/>
      <c r="K98" s="18"/>
    </row>
    <row r="99" spans="6:11" ht="19.5" x14ac:dyDescent="0.2">
      <c r="F99" s="18"/>
      <c r="G99" s="18"/>
      <c r="H99" s="18"/>
      <c r="I99" s="18"/>
      <c r="J99" s="18"/>
      <c r="K99" s="18"/>
    </row>
    <row r="100" spans="6:11" ht="19.5" x14ac:dyDescent="0.2">
      <c r="F100" s="18"/>
      <c r="G100" s="18"/>
      <c r="H100" s="18"/>
      <c r="I100" s="18"/>
      <c r="J100" s="18"/>
      <c r="K100" s="18"/>
    </row>
    <row r="101" spans="6:11" ht="19.5" x14ac:dyDescent="0.2">
      <c r="F101" s="18"/>
      <c r="G101" s="18"/>
      <c r="H101" s="18"/>
      <c r="I101" s="18"/>
      <c r="J101" s="18"/>
      <c r="K101" s="18"/>
    </row>
    <row r="102" spans="6:11" ht="19.5" x14ac:dyDescent="0.2">
      <c r="F102" s="18"/>
      <c r="G102" s="18"/>
      <c r="H102" s="18"/>
      <c r="I102" s="18"/>
      <c r="J102" s="18"/>
      <c r="K102" s="18"/>
    </row>
    <row r="103" spans="6:11" ht="19.5" x14ac:dyDescent="0.2">
      <c r="F103" s="18"/>
      <c r="G103" s="18"/>
      <c r="H103" s="18"/>
      <c r="I103" s="18"/>
      <c r="J103" s="18"/>
      <c r="K103" s="18"/>
    </row>
    <row r="104" spans="6:11" ht="19.5" x14ac:dyDescent="0.2">
      <c r="F104" s="18"/>
      <c r="G104" s="18"/>
      <c r="H104" s="18"/>
      <c r="I104" s="18"/>
      <c r="J104" s="18"/>
      <c r="K104" s="18"/>
    </row>
    <row r="105" spans="6:11" ht="19.5" x14ac:dyDescent="0.2">
      <c r="F105" s="18"/>
      <c r="G105" s="18"/>
      <c r="H105" s="18"/>
      <c r="I105" s="18"/>
      <c r="J105" s="18"/>
      <c r="K105" s="18"/>
    </row>
    <row r="106" spans="6:11" ht="19.5" x14ac:dyDescent="0.2">
      <c r="F106" s="18"/>
      <c r="G106" s="18"/>
      <c r="H106" s="18"/>
      <c r="I106" s="18"/>
      <c r="J106" s="18"/>
      <c r="K106" s="18"/>
    </row>
    <row r="107" spans="6:11" ht="19.5" x14ac:dyDescent="0.2">
      <c r="F107" s="18"/>
      <c r="G107" s="18"/>
      <c r="H107" s="18"/>
      <c r="I107" s="18"/>
      <c r="J107" s="18"/>
      <c r="K107" s="18"/>
    </row>
    <row r="108" spans="6:11" ht="19.5" x14ac:dyDescent="0.2">
      <c r="F108" s="18"/>
      <c r="G108" s="18"/>
      <c r="H108" s="18"/>
      <c r="I108" s="18"/>
      <c r="J108" s="18"/>
      <c r="K108" s="18"/>
    </row>
    <row r="109" spans="6:11" ht="19.5" x14ac:dyDescent="0.2">
      <c r="F109" s="18"/>
      <c r="G109" s="18"/>
      <c r="H109" s="18"/>
      <c r="I109" s="18"/>
      <c r="J109" s="18"/>
      <c r="K109" s="18"/>
    </row>
    <row r="110" spans="6:11" ht="19.5" x14ac:dyDescent="0.2">
      <c r="F110" s="18"/>
      <c r="G110" s="18"/>
      <c r="H110" s="18"/>
      <c r="I110" s="18"/>
      <c r="J110" s="18"/>
      <c r="K110" s="18"/>
    </row>
    <row r="111" spans="6:11" ht="19.5" x14ac:dyDescent="0.2">
      <c r="F111" s="18"/>
      <c r="G111" s="18"/>
      <c r="H111" s="18"/>
      <c r="I111" s="18"/>
      <c r="J111" s="18"/>
      <c r="K111" s="18"/>
    </row>
    <row r="112" spans="6:11" ht="19.5" x14ac:dyDescent="0.2">
      <c r="F112" s="18"/>
      <c r="G112" s="18"/>
      <c r="H112" s="18"/>
      <c r="I112" s="18"/>
      <c r="J112" s="18"/>
      <c r="K112" s="18"/>
    </row>
    <row r="113" spans="6:11" ht="19.5" x14ac:dyDescent="0.2">
      <c r="F113" s="18"/>
      <c r="G113" s="18"/>
      <c r="H113" s="18"/>
      <c r="I113" s="18"/>
      <c r="J113" s="18"/>
      <c r="K113" s="18"/>
    </row>
    <row r="114" spans="6:11" ht="19.5" x14ac:dyDescent="0.2">
      <c r="F114" s="18"/>
      <c r="G114" s="18"/>
      <c r="H114" s="18"/>
      <c r="I114" s="18"/>
      <c r="J114" s="18"/>
      <c r="K114" s="18"/>
    </row>
    <row r="115" spans="6:11" ht="19.5" x14ac:dyDescent="0.2">
      <c r="F115" s="18"/>
      <c r="G115" s="18"/>
      <c r="H115" s="18"/>
      <c r="I115" s="18"/>
      <c r="J115" s="18"/>
      <c r="K115" s="18"/>
    </row>
    <row r="116" spans="6:11" ht="19.5" x14ac:dyDescent="0.2">
      <c r="F116" s="18"/>
      <c r="G116" s="18"/>
      <c r="H116" s="18"/>
      <c r="I116" s="18"/>
      <c r="J116" s="18"/>
      <c r="K116" s="18"/>
    </row>
    <row r="117" spans="6:11" ht="19.5" x14ac:dyDescent="0.2">
      <c r="F117" s="18"/>
      <c r="G117" s="18"/>
      <c r="H117" s="18"/>
      <c r="I117" s="18"/>
      <c r="J117" s="18"/>
      <c r="K117" s="18"/>
    </row>
    <row r="118" spans="6:11" ht="19.5" x14ac:dyDescent="0.2">
      <c r="F118" s="18"/>
      <c r="G118" s="18"/>
      <c r="H118" s="18"/>
      <c r="I118" s="18"/>
      <c r="J118" s="18"/>
      <c r="K118" s="18"/>
    </row>
    <row r="119" spans="6:11" ht="19.5" x14ac:dyDescent="0.2">
      <c r="F119" s="18"/>
      <c r="G119" s="18"/>
      <c r="H119" s="18"/>
      <c r="I119" s="18"/>
      <c r="J119" s="18"/>
      <c r="K119" s="18"/>
    </row>
    <row r="120" spans="6:11" ht="19.5" x14ac:dyDescent="0.2">
      <c r="F120" s="18"/>
      <c r="G120" s="18"/>
      <c r="H120" s="18"/>
      <c r="I120" s="18"/>
      <c r="J120" s="18"/>
      <c r="K120" s="18"/>
    </row>
    <row r="121" spans="6:11" ht="19.5" x14ac:dyDescent="0.2">
      <c r="F121" s="18"/>
      <c r="G121" s="18"/>
      <c r="H121" s="18"/>
      <c r="I121" s="18"/>
      <c r="J121" s="18"/>
      <c r="K121" s="18"/>
    </row>
  </sheetData>
  <mergeCells count="6">
    <mergeCell ref="H5:J5"/>
    <mergeCell ref="H40:J40"/>
    <mergeCell ref="A36:K36"/>
    <mergeCell ref="A37:K37"/>
    <mergeCell ref="D5:F5"/>
    <mergeCell ref="D40:F40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L173"/>
  <sheetViews>
    <sheetView showGridLines="0" view="pageBreakPreview" topLeftCell="A79" zoomScaleNormal="85" zoomScaleSheetLayoutView="100" workbookViewId="0">
      <selection activeCell="D90" sqref="D90"/>
    </sheetView>
  </sheetViews>
  <sheetFormatPr defaultColWidth="9.140625" defaultRowHeight="22.5" customHeight="1" x14ac:dyDescent="0.2"/>
  <cols>
    <col min="1" max="1" width="47.5703125" style="3" customWidth="1"/>
    <col min="2" max="2" width="5.5703125" style="3" customWidth="1"/>
    <col min="3" max="3" width="1.42578125" style="3" customWidth="1"/>
    <col min="4" max="4" width="14.5703125" style="3" bestFit="1" customWidth="1"/>
    <col min="5" max="5" width="1.42578125" style="3" customWidth="1"/>
    <col min="6" max="6" width="14.5703125" style="3" bestFit="1" customWidth="1"/>
    <col min="7" max="7" width="1.42578125" style="3" customWidth="1"/>
    <col min="8" max="8" width="12.5703125" style="3" customWidth="1"/>
    <col min="9" max="9" width="1.42578125" style="3" customWidth="1"/>
    <col min="10" max="10" width="12.5703125" style="3" customWidth="1"/>
    <col min="11" max="16384" width="9.140625" style="3"/>
  </cols>
  <sheetData>
    <row r="1" spans="1:12" s="152" customFormat="1" ht="20.25" x14ac:dyDescent="0.2">
      <c r="J1" s="2" t="s">
        <v>136</v>
      </c>
    </row>
    <row r="2" spans="1:12" s="152" customFormat="1" ht="20.25" x14ac:dyDescent="0.2">
      <c r="A2" s="152" t="s">
        <v>0</v>
      </c>
    </row>
    <row r="3" spans="1:12" s="152" customFormat="1" ht="20.25" x14ac:dyDescent="0.2">
      <c r="A3" s="152" t="s">
        <v>43</v>
      </c>
    </row>
    <row r="4" spans="1:12" s="152" customFormat="1" ht="20.25" x14ac:dyDescent="0.2">
      <c r="A4" s="152" t="s">
        <v>222</v>
      </c>
    </row>
    <row r="5" spans="1:12" ht="19.5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160</v>
      </c>
    </row>
    <row r="6" spans="1:12" s="152" customFormat="1" ht="20.25" x14ac:dyDescent="0.2">
      <c r="A6" s="4"/>
      <c r="B6" s="4"/>
      <c r="C6" s="4"/>
      <c r="D6" s="5"/>
      <c r="E6" s="151" t="s">
        <v>1</v>
      </c>
      <c r="F6" s="5"/>
      <c r="G6" s="4"/>
      <c r="H6" s="5"/>
      <c r="I6" s="151" t="s">
        <v>2</v>
      </c>
      <c r="J6" s="5"/>
      <c r="L6" s="3"/>
    </row>
    <row r="7" spans="1:12" ht="19.5" x14ac:dyDescent="0.2">
      <c r="B7" s="86" t="s">
        <v>3</v>
      </c>
      <c r="D7" s="86">
        <v>2565</v>
      </c>
      <c r="F7" s="86">
        <v>2564</v>
      </c>
      <c r="H7" s="86">
        <v>2565</v>
      </c>
      <c r="J7" s="86">
        <v>2564</v>
      </c>
    </row>
    <row r="8" spans="1:12" ht="20.25" x14ac:dyDescent="0.2">
      <c r="A8" s="152" t="s">
        <v>44</v>
      </c>
      <c r="B8" s="98"/>
      <c r="C8" s="85"/>
      <c r="D8" s="99"/>
      <c r="E8" s="85"/>
      <c r="F8" s="99"/>
      <c r="G8" s="85"/>
      <c r="H8" s="99"/>
    </row>
    <row r="9" spans="1:12" ht="19.5" x14ac:dyDescent="0.2">
      <c r="A9" s="3" t="s">
        <v>45</v>
      </c>
      <c r="B9" s="100"/>
      <c r="C9" s="85"/>
      <c r="D9" s="88">
        <v>420714</v>
      </c>
      <c r="E9" s="88"/>
      <c r="F9" s="88">
        <v>104029</v>
      </c>
      <c r="G9" s="88"/>
      <c r="H9" s="101">
        <v>3550</v>
      </c>
      <c r="I9" s="8"/>
      <c r="J9" s="101">
        <v>0</v>
      </c>
    </row>
    <row r="10" spans="1:12" ht="19.5" x14ac:dyDescent="0.2">
      <c r="A10" s="3" t="s">
        <v>46</v>
      </c>
      <c r="B10" s="98"/>
      <c r="C10" s="85"/>
      <c r="D10" s="88">
        <v>404513</v>
      </c>
      <c r="E10" s="88"/>
      <c r="F10" s="88">
        <v>100044</v>
      </c>
      <c r="G10" s="88"/>
      <c r="H10" s="101">
        <v>0</v>
      </c>
      <c r="I10" s="8"/>
      <c r="J10" s="101">
        <v>0</v>
      </c>
    </row>
    <row r="11" spans="1:12" ht="19.5" x14ac:dyDescent="0.2">
      <c r="A11" s="3" t="s">
        <v>47</v>
      </c>
      <c r="B11" s="98"/>
      <c r="C11" s="85"/>
      <c r="D11" s="88">
        <v>10100</v>
      </c>
      <c r="E11" s="88"/>
      <c r="F11" s="88">
        <v>6897</v>
      </c>
      <c r="G11" s="88"/>
      <c r="H11" s="102">
        <v>2903</v>
      </c>
      <c r="I11" s="8"/>
      <c r="J11" s="102">
        <v>904</v>
      </c>
    </row>
    <row r="12" spans="1:12" ht="19.5" x14ac:dyDescent="0.2">
      <c r="A12" s="3" t="s">
        <v>48</v>
      </c>
      <c r="B12" s="98"/>
      <c r="C12" s="85"/>
      <c r="D12" s="103">
        <v>3772</v>
      </c>
      <c r="E12" s="88"/>
      <c r="F12" s="103">
        <v>18402</v>
      </c>
      <c r="G12" s="88"/>
      <c r="H12" s="104">
        <v>35207</v>
      </c>
      <c r="I12" s="13"/>
      <c r="J12" s="104">
        <v>25905</v>
      </c>
      <c r="L12" s="18"/>
    </row>
    <row r="13" spans="1:12" ht="20.25" x14ac:dyDescent="0.2">
      <c r="A13" s="152" t="s">
        <v>49</v>
      </c>
      <c r="B13" s="100"/>
      <c r="C13" s="85"/>
      <c r="D13" s="103">
        <f>SUM(D9:D12)</f>
        <v>839099</v>
      </c>
      <c r="E13" s="88"/>
      <c r="F13" s="103">
        <f>SUM(F9:F12)</f>
        <v>229372</v>
      </c>
      <c r="G13" s="88"/>
      <c r="H13" s="105">
        <f>SUM(H9:H12)</f>
        <v>41660</v>
      </c>
      <c r="I13" s="8"/>
      <c r="J13" s="105">
        <f>SUM(J9:J12)</f>
        <v>26809</v>
      </c>
      <c r="L13" s="18"/>
    </row>
    <row r="14" spans="1:12" ht="20.25" x14ac:dyDescent="0.2">
      <c r="A14" s="152" t="s">
        <v>50</v>
      </c>
      <c r="B14" s="100"/>
      <c r="C14" s="85"/>
      <c r="D14" s="88"/>
      <c r="E14" s="88"/>
      <c r="F14" s="88"/>
      <c r="G14" s="88"/>
      <c r="H14" s="99"/>
      <c r="I14" s="8"/>
      <c r="J14" s="99"/>
    </row>
    <row r="15" spans="1:12" ht="19.5" x14ac:dyDescent="0.2">
      <c r="A15" s="3" t="s">
        <v>51</v>
      </c>
      <c r="B15" s="100"/>
      <c r="C15" s="85"/>
      <c r="D15" s="88">
        <v>331636</v>
      </c>
      <c r="E15" s="88"/>
      <c r="F15" s="88">
        <v>187871</v>
      </c>
      <c r="G15" s="88"/>
      <c r="H15" s="101">
        <v>3128</v>
      </c>
      <c r="I15" s="8"/>
      <c r="J15" s="101">
        <v>0</v>
      </c>
    </row>
    <row r="16" spans="1:12" ht="19.5" x14ac:dyDescent="0.2">
      <c r="A16" s="3" t="s">
        <v>52</v>
      </c>
      <c r="B16" s="98"/>
      <c r="C16" s="85"/>
      <c r="D16" s="88">
        <v>240075</v>
      </c>
      <c r="E16" s="88"/>
      <c r="F16" s="88">
        <v>56266</v>
      </c>
      <c r="G16" s="88"/>
      <c r="H16" s="101">
        <v>0</v>
      </c>
      <c r="I16" s="8"/>
      <c r="J16" s="101">
        <v>0</v>
      </c>
    </row>
    <row r="17" spans="1:12" ht="19.5" x14ac:dyDescent="0.2">
      <c r="A17" s="3" t="s">
        <v>53</v>
      </c>
      <c r="B17" s="98"/>
      <c r="C17" s="85"/>
      <c r="D17" s="88">
        <v>7967</v>
      </c>
      <c r="E17" s="88"/>
      <c r="F17" s="88">
        <v>4620</v>
      </c>
      <c r="G17" s="88"/>
      <c r="H17" s="99">
        <v>1169</v>
      </c>
      <c r="I17" s="8"/>
      <c r="J17" s="99">
        <v>1000</v>
      </c>
    </row>
    <row r="18" spans="1:12" ht="19.5" x14ac:dyDescent="0.2">
      <c r="A18" s="3" t="s">
        <v>54</v>
      </c>
      <c r="B18" s="98"/>
      <c r="C18" s="85"/>
      <c r="D18" s="88">
        <v>86516</v>
      </c>
      <c r="E18" s="88"/>
      <c r="F18" s="88">
        <v>26313</v>
      </c>
      <c r="G18" s="88"/>
      <c r="H18" s="99">
        <v>20</v>
      </c>
      <c r="I18" s="8"/>
      <c r="J18" s="99">
        <v>25</v>
      </c>
    </row>
    <row r="19" spans="1:12" ht="19.5" x14ac:dyDescent="0.2">
      <c r="A19" s="3" t="s">
        <v>55</v>
      </c>
      <c r="B19" s="98"/>
      <c r="C19" s="85"/>
      <c r="D19" s="88">
        <v>265903</v>
      </c>
      <c r="E19" s="88"/>
      <c r="F19" s="88">
        <v>189182</v>
      </c>
      <c r="G19" s="88"/>
      <c r="H19" s="99">
        <v>46237</v>
      </c>
      <c r="I19" s="8"/>
      <c r="J19" s="99">
        <v>35055</v>
      </c>
    </row>
    <row r="20" spans="1:12" ht="20.25" x14ac:dyDescent="0.2">
      <c r="A20" s="152" t="s">
        <v>56</v>
      </c>
      <c r="B20" s="98"/>
      <c r="C20" s="85"/>
      <c r="D20" s="106">
        <f>SUM(D15:D19)</f>
        <v>932097</v>
      </c>
      <c r="E20" s="88"/>
      <c r="F20" s="106">
        <f>SUM(F15:F19)</f>
        <v>464252</v>
      </c>
      <c r="G20" s="88"/>
      <c r="H20" s="107">
        <f>SUM(H15:H19)</f>
        <v>50554</v>
      </c>
      <c r="I20" s="8"/>
      <c r="J20" s="107">
        <f>SUM(J15:J19)</f>
        <v>36080</v>
      </c>
    </row>
    <row r="21" spans="1:12" ht="20.25" x14ac:dyDescent="0.2">
      <c r="A21" s="152" t="s">
        <v>239</v>
      </c>
      <c r="B21" s="98"/>
      <c r="C21" s="85"/>
      <c r="D21" s="88">
        <f>SUM(D13-D20)</f>
        <v>-92998</v>
      </c>
      <c r="E21" s="88"/>
      <c r="F21" s="88">
        <f>SUM(F13-F20)</f>
        <v>-234880</v>
      </c>
      <c r="G21" s="88"/>
      <c r="H21" s="88">
        <f>SUM(H13-H20)</f>
        <v>-8894</v>
      </c>
      <c r="I21" s="8"/>
      <c r="J21" s="88">
        <f>SUM(J13-J20)</f>
        <v>-9271</v>
      </c>
    </row>
    <row r="22" spans="1:12" ht="19.5" x14ac:dyDescent="0.2">
      <c r="A22" s="3" t="s">
        <v>173</v>
      </c>
      <c r="B22" s="98">
        <v>6</v>
      </c>
      <c r="C22" s="85"/>
      <c r="D22" s="88">
        <v>3893</v>
      </c>
      <c r="E22" s="88"/>
      <c r="F22" s="88">
        <v>6769</v>
      </c>
      <c r="G22" s="88"/>
      <c r="H22" s="88">
        <v>0</v>
      </c>
      <c r="I22" s="88"/>
      <c r="J22" s="101">
        <v>0</v>
      </c>
    </row>
    <row r="23" spans="1:12" ht="19.5" x14ac:dyDescent="0.2">
      <c r="A23" s="85" t="s">
        <v>190</v>
      </c>
      <c r="B23" s="98"/>
      <c r="C23" s="85"/>
      <c r="D23" s="88">
        <v>10352</v>
      </c>
      <c r="E23" s="88"/>
      <c r="F23" s="88">
        <v>11917</v>
      </c>
      <c r="G23" s="88"/>
      <c r="H23" s="88">
        <v>10880</v>
      </c>
      <c r="I23" s="88"/>
      <c r="J23" s="102">
        <v>13598</v>
      </c>
    </row>
    <row r="24" spans="1:12" s="20" customFormat="1" ht="19.5" x14ac:dyDescent="0.2">
      <c r="A24" s="3" t="s">
        <v>219</v>
      </c>
      <c r="B24" s="98"/>
      <c r="C24" s="85"/>
      <c r="D24" s="103">
        <v>-50533</v>
      </c>
      <c r="E24" s="88"/>
      <c r="F24" s="103">
        <v>-62779</v>
      </c>
      <c r="G24" s="88"/>
      <c r="H24" s="103">
        <v>-17629</v>
      </c>
      <c r="I24" s="88"/>
      <c r="J24" s="105">
        <v>-19177</v>
      </c>
      <c r="L24" s="3"/>
    </row>
    <row r="25" spans="1:12" ht="20.25" x14ac:dyDescent="0.2">
      <c r="A25" s="152" t="s">
        <v>232</v>
      </c>
      <c r="B25" s="98"/>
      <c r="C25" s="85"/>
      <c r="D25" s="101">
        <f>SUM(D21:D24)</f>
        <v>-129286</v>
      </c>
      <c r="E25" s="88"/>
      <c r="F25" s="101">
        <f>SUM(F21:F24)</f>
        <v>-278973</v>
      </c>
      <c r="G25" s="88"/>
      <c r="H25" s="88">
        <f>SUM(H21:H24)</f>
        <v>-15643</v>
      </c>
      <c r="I25" s="13"/>
      <c r="J25" s="88">
        <f>SUM(J21:J24)</f>
        <v>-14850</v>
      </c>
      <c r="L25" s="20"/>
    </row>
    <row r="26" spans="1:12" ht="19.5" x14ac:dyDescent="0.2">
      <c r="A26" s="3" t="s">
        <v>198</v>
      </c>
      <c r="B26" s="98">
        <v>11</v>
      </c>
      <c r="C26" s="85"/>
      <c r="D26" s="103">
        <v>-14391</v>
      </c>
      <c r="E26" s="88"/>
      <c r="F26" s="103">
        <v>-3434</v>
      </c>
      <c r="G26" s="88"/>
      <c r="H26" s="104">
        <v>864</v>
      </c>
      <c r="I26" s="8"/>
      <c r="J26" s="104">
        <v>786</v>
      </c>
    </row>
    <row r="27" spans="1:12" ht="21" thickBot="1" x14ac:dyDescent="0.25">
      <c r="A27" s="152" t="s">
        <v>196</v>
      </c>
      <c r="B27" s="100"/>
      <c r="C27" s="85"/>
      <c r="D27" s="108">
        <f>SUM(D25:D26)</f>
        <v>-143677</v>
      </c>
      <c r="E27" s="88"/>
      <c r="F27" s="108">
        <f>SUM(F25:F26)</f>
        <v>-282407</v>
      </c>
      <c r="G27" s="88"/>
      <c r="H27" s="108">
        <f>SUM(H25:H26)</f>
        <v>-14779</v>
      </c>
      <c r="I27" s="8"/>
      <c r="J27" s="108">
        <f>SUM(J25:J26)</f>
        <v>-14064</v>
      </c>
    </row>
    <row r="28" spans="1:12" ht="21" thickTop="1" x14ac:dyDescent="0.2">
      <c r="A28" s="152"/>
      <c r="B28" s="15"/>
      <c r="D28" s="17"/>
      <c r="E28" s="8"/>
      <c r="F28" s="17"/>
      <c r="G28" s="8"/>
      <c r="H28" s="17"/>
      <c r="I28" s="8"/>
      <c r="J28" s="17"/>
    </row>
    <row r="29" spans="1:12" ht="20.25" x14ac:dyDescent="0.2">
      <c r="A29" s="21" t="s">
        <v>191</v>
      </c>
      <c r="B29" s="15"/>
      <c r="D29" s="17"/>
      <c r="E29" s="8"/>
      <c r="F29" s="17"/>
      <c r="G29" s="8"/>
      <c r="H29" s="17"/>
      <c r="I29" s="18"/>
      <c r="J29" s="17"/>
    </row>
    <row r="30" spans="1:12" ht="20.25" thickBot="1" x14ac:dyDescent="0.25">
      <c r="A30" s="28" t="s">
        <v>114</v>
      </c>
      <c r="B30" s="15"/>
      <c r="D30" s="17">
        <f>SUM(D27-D31)</f>
        <v>-140622</v>
      </c>
      <c r="E30" s="18"/>
      <c r="F30" s="17">
        <f>SUM(F27-F31)</f>
        <v>-287788</v>
      </c>
      <c r="G30" s="18"/>
      <c r="H30" s="49">
        <f>H27</f>
        <v>-14779</v>
      </c>
      <c r="I30" s="18"/>
      <c r="J30" s="49">
        <f>J27</f>
        <v>-14064</v>
      </c>
    </row>
    <row r="31" spans="1:12" ht="20.25" thickTop="1" x14ac:dyDescent="0.2">
      <c r="A31" s="28" t="s">
        <v>115</v>
      </c>
      <c r="B31" s="15"/>
      <c r="D31" s="103">
        <v>-3055</v>
      </c>
      <c r="E31" s="18"/>
      <c r="F31" s="103">
        <v>5381</v>
      </c>
      <c r="G31" s="18"/>
      <c r="H31" s="17"/>
      <c r="I31" s="18"/>
      <c r="J31" s="17"/>
    </row>
    <row r="32" spans="1:12" ht="20.25" thickBot="1" x14ac:dyDescent="0.25">
      <c r="A32" s="22"/>
      <c r="B32" s="15"/>
      <c r="D32" s="42">
        <f>SUM(D30:D31)</f>
        <v>-143677</v>
      </c>
      <c r="E32" s="18"/>
      <c r="F32" s="42">
        <f>SUM(F30:F31)</f>
        <v>-282407</v>
      </c>
      <c r="G32" s="18"/>
      <c r="H32" s="17"/>
      <c r="I32" s="18"/>
      <c r="J32" s="17"/>
    </row>
    <row r="33" spans="1:12" ht="21" thickTop="1" x14ac:dyDescent="0.2">
      <c r="A33" s="21" t="s">
        <v>199</v>
      </c>
      <c r="B33" s="15"/>
      <c r="D33" s="17"/>
      <c r="E33" s="18"/>
      <c r="F33" s="17"/>
      <c r="G33" s="18"/>
      <c r="H33" s="17"/>
      <c r="I33" s="18"/>
      <c r="J33" s="17"/>
    </row>
    <row r="34" spans="1:12" ht="20.25" x14ac:dyDescent="0.2">
      <c r="A34" s="152" t="s">
        <v>57</v>
      </c>
      <c r="B34" s="7"/>
      <c r="D34" s="18"/>
      <c r="F34" s="18"/>
      <c r="H34" s="18"/>
      <c r="J34" s="18"/>
    </row>
    <row r="35" spans="1:12" ht="20.25" thickBot="1" x14ac:dyDescent="0.25">
      <c r="A35" s="27" t="s">
        <v>231</v>
      </c>
      <c r="D35" s="114">
        <f>(D30/166682701)*1000</f>
        <v>-0.84365083572769806</v>
      </c>
      <c r="E35" s="24"/>
      <c r="F35" s="114">
        <f>(F30/166682701)*1000</f>
        <v>-1.7265618943863887</v>
      </c>
      <c r="G35" s="24"/>
      <c r="H35" s="114">
        <f>(H30/166682701)*1000</f>
        <v>-8.8665469849807624E-2</v>
      </c>
      <c r="I35" s="24"/>
      <c r="J35" s="114">
        <f>(J30/166682701)*1000</f>
        <v>-8.437588253384494E-2</v>
      </c>
    </row>
    <row r="36" spans="1:12" ht="20.25" thickTop="1" x14ac:dyDescent="0.2">
      <c r="D36" s="25"/>
      <c r="E36" s="24"/>
      <c r="F36" s="25"/>
      <c r="G36" s="24"/>
      <c r="H36" s="25"/>
      <c r="I36" s="24"/>
      <c r="J36" s="25"/>
    </row>
    <row r="37" spans="1:12" ht="19.5" x14ac:dyDescent="0.2">
      <c r="D37" s="25"/>
      <c r="E37" s="24"/>
      <c r="F37" s="25"/>
      <c r="G37" s="24"/>
      <c r="H37" s="25"/>
      <c r="I37" s="24"/>
      <c r="J37" s="25"/>
    </row>
    <row r="38" spans="1:12" ht="20.25" x14ac:dyDescent="0.2">
      <c r="A38" s="3" t="s">
        <v>185</v>
      </c>
      <c r="L38" s="152"/>
    </row>
    <row r="39" spans="1:12" s="152" customFormat="1" ht="21" customHeight="1" x14ac:dyDescent="0.2">
      <c r="J39" s="2" t="s">
        <v>136</v>
      </c>
    </row>
    <row r="40" spans="1:12" s="152" customFormat="1" ht="21" customHeight="1" x14ac:dyDescent="0.2">
      <c r="A40" s="152" t="s">
        <v>0</v>
      </c>
      <c r="J40" s="29"/>
    </row>
    <row r="41" spans="1:12" s="152" customFormat="1" ht="21" customHeight="1" x14ac:dyDescent="0.2">
      <c r="A41" s="21" t="s">
        <v>111</v>
      </c>
      <c r="B41" s="21"/>
      <c r="C41" s="21"/>
      <c r="D41" s="31"/>
      <c r="E41" s="21"/>
      <c r="F41" s="31"/>
      <c r="G41" s="21"/>
      <c r="H41" s="31"/>
      <c r="I41" s="21"/>
      <c r="J41" s="31"/>
    </row>
    <row r="42" spans="1:12" s="152" customFormat="1" ht="21" customHeight="1" x14ac:dyDescent="0.2">
      <c r="A42" s="152" t="s">
        <v>222</v>
      </c>
      <c r="B42" s="21"/>
      <c r="C42" s="21"/>
      <c r="D42" s="31"/>
      <c r="E42" s="21"/>
      <c r="F42" s="31"/>
      <c r="G42" s="21"/>
      <c r="H42" s="31"/>
      <c r="I42" s="21"/>
      <c r="J42" s="31"/>
    </row>
    <row r="43" spans="1:12" ht="21" customHeight="1" x14ac:dyDescent="0.2">
      <c r="A43" s="22"/>
      <c r="B43" s="32"/>
      <c r="C43" s="32"/>
      <c r="D43" s="33"/>
      <c r="E43" s="32"/>
      <c r="F43" s="33"/>
      <c r="G43" s="32"/>
      <c r="H43" s="33"/>
      <c r="I43" s="32"/>
      <c r="J43" s="2" t="s">
        <v>137</v>
      </c>
    </row>
    <row r="44" spans="1:12" s="152" customFormat="1" ht="21" customHeight="1" x14ac:dyDescent="0.2">
      <c r="A44" s="4"/>
      <c r="B44" s="4"/>
      <c r="C44" s="4"/>
      <c r="D44" s="34"/>
      <c r="E44" s="35" t="s">
        <v>1</v>
      </c>
      <c r="F44" s="34"/>
      <c r="G44" s="36"/>
      <c r="H44" s="34"/>
      <c r="I44" s="35" t="s">
        <v>2</v>
      </c>
      <c r="J44" s="34"/>
    </row>
    <row r="45" spans="1:12" ht="21" customHeight="1" x14ac:dyDescent="0.2">
      <c r="A45" s="22"/>
      <c r="B45" s="86" t="s">
        <v>3</v>
      </c>
      <c r="D45" s="86">
        <v>2565</v>
      </c>
      <c r="F45" s="86">
        <v>2564</v>
      </c>
      <c r="H45" s="86">
        <v>2565</v>
      </c>
      <c r="J45" s="86">
        <v>2564</v>
      </c>
    </row>
    <row r="46" spans="1:12" ht="21" customHeight="1" thickBot="1" x14ac:dyDescent="0.25">
      <c r="A46" s="152" t="s">
        <v>196</v>
      </c>
      <c r="B46" s="37"/>
      <c r="C46" s="22"/>
      <c r="D46" s="14">
        <f>SUM(D32)</f>
        <v>-143677</v>
      </c>
      <c r="E46" s="17"/>
      <c r="F46" s="14">
        <f>SUM(F32)</f>
        <v>-282407</v>
      </c>
      <c r="G46" s="17"/>
      <c r="H46" s="14">
        <f>H30</f>
        <v>-14779</v>
      </c>
      <c r="I46" s="38"/>
      <c r="J46" s="14">
        <f>J30</f>
        <v>-14064</v>
      </c>
    </row>
    <row r="47" spans="1:12" ht="21" customHeight="1" thickTop="1" x14ac:dyDescent="0.2">
      <c r="B47" s="37"/>
      <c r="C47" s="22"/>
      <c r="D47" s="17"/>
      <c r="E47" s="17"/>
      <c r="F47" s="17"/>
      <c r="G47" s="17"/>
      <c r="H47" s="17"/>
      <c r="I47" s="38"/>
      <c r="J47" s="17"/>
    </row>
    <row r="48" spans="1:12" ht="21" customHeight="1" x14ac:dyDescent="0.2">
      <c r="A48" s="152" t="s">
        <v>112</v>
      </c>
      <c r="B48" s="37"/>
      <c r="C48" s="22"/>
      <c r="D48" s="17"/>
      <c r="E48" s="17"/>
      <c r="F48" s="17"/>
      <c r="G48" s="17"/>
      <c r="H48" s="17"/>
      <c r="I48" s="38"/>
      <c r="J48" s="17"/>
    </row>
    <row r="49" spans="1:10" ht="21" customHeight="1" x14ac:dyDescent="0.2">
      <c r="A49" s="50" t="s">
        <v>159</v>
      </c>
      <c r="B49" s="37"/>
      <c r="C49" s="22"/>
      <c r="D49" s="17"/>
      <c r="E49" s="17"/>
      <c r="F49" s="17"/>
      <c r="G49" s="17"/>
      <c r="H49" s="17"/>
      <c r="I49" s="38"/>
      <c r="J49" s="17"/>
    </row>
    <row r="50" spans="1:10" ht="21" customHeight="1" x14ac:dyDescent="0.2">
      <c r="A50" s="3" t="s">
        <v>113</v>
      </c>
      <c r="B50" s="37"/>
      <c r="C50" s="22"/>
      <c r="D50" s="17"/>
      <c r="E50" s="17"/>
      <c r="F50" s="17"/>
      <c r="G50" s="17"/>
      <c r="H50" s="17"/>
      <c r="I50" s="38"/>
      <c r="J50" s="17"/>
    </row>
    <row r="51" spans="1:10" ht="21" customHeight="1" x14ac:dyDescent="0.2">
      <c r="A51" s="3" t="s">
        <v>147</v>
      </c>
      <c r="B51" s="37"/>
      <c r="C51" s="22"/>
      <c r="D51" s="30">
        <v>-98</v>
      </c>
      <c r="E51" s="110"/>
      <c r="F51" s="109">
        <v>-1176</v>
      </c>
      <c r="G51" s="110"/>
      <c r="H51" s="111">
        <v>0</v>
      </c>
      <c r="I51" s="47"/>
      <c r="J51" s="111">
        <v>0</v>
      </c>
    </row>
    <row r="52" spans="1:10" ht="21" customHeight="1" x14ac:dyDescent="0.2">
      <c r="A52" s="3" t="s">
        <v>168</v>
      </c>
      <c r="B52" s="65">
        <v>6</v>
      </c>
      <c r="C52" s="22"/>
      <c r="D52" s="112">
        <v>2148</v>
      </c>
      <c r="E52" s="110"/>
      <c r="F52" s="112">
        <v>1821</v>
      </c>
      <c r="G52" s="110"/>
      <c r="H52" s="112">
        <v>0</v>
      </c>
      <c r="I52" s="47"/>
      <c r="J52" s="112">
        <v>0</v>
      </c>
    </row>
    <row r="53" spans="1:10" ht="21" customHeight="1" x14ac:dyDescent="0.2">
      <c r="A53" s="3" t="s">
        <v>159</v>
      </c>
      <c r="B53" s="65"/>
      <c r="C53" s="22"/>
      <c r="D53" s="30"/>
      <c r="E53" s="47"/>
      <c r="F53" s="30"/>
      <c r="G53" s="47"/>
      <c r="H53" s="16"/>
      <c r="I53" s="47"/>
      <c r="J53" s="16"/>
    </row>
    <row r="54" spans="1:10" ht="21" customHeight="1" x14ac:dyDescent="0.2">
      <c r="A54" s="3" t="s">
        <v>186</v>
      </c>
      <c r="B54" s="37"/>
      <c r="C54" s="22"/>
      <c r="D54" s="81">
        <f>SUM(D51:D53)</f>
        <v>2050</v>
      </c>
      <c r="E54" s="47"/>
      <c r="F54" s="81">
        <f>SUM(F51:F53)</f>
        <v>645</v>
      </c>
      <c r="G54" s="47"/>
      <c r="H54" s="19">
        <f>SUM(H51:H53)</f>
        <v>0</v>
      </c>
      <c r="I54" s="47"/>
      <c r="J54" s="19">
        <f>SUM(J51:J53)</f>
        <v>0</v>
      </c>
    </row>
    <row r="55" spans="1:10" ht="21" customHeight="1" x14ac:dyDescent="0.2">
      <c r="A55" s="50" t="s">
        <v>180</v>
      </c>
      <c r="B55" s="37"/>
      <c r="C55" s="22"/>
      <c r="D55" s="30"/>
      <c r="E55" s="47"/>
      <c r="F55" s="30"/>
      <c r="G55" s="47"/>
      <c r="H55" s="16"/>
      <c r="I55" s="47"/>
      <c r="J55" s="16"/>
    </row>
    <row r="56" spans="1:10" ht="21" customHeight="1" x14ac:dyDescent="0.2">
      <c r="A56" s="85" t="s">
        <v>206</v>
      </c>
      <c r="B56" s="37"/>
      <c r="C56" s="22"/>
      <c r="D56" s="30"/>
      <c r="E56" s="47"/>
      <c r="F56" s="30"/>
      <c r="G56" s="47"/>
      <c r="H56" s="16"/>
      <c r="I56" s="47"/>
      <c r="J56" s="16"/>
    </row>
    <row r="57" spans="1:10" ht="21" customHeight="1" x14ac:dyDescent="0.2">
      <c r="A57" s="85" t="s">
        <v>195</v>
      </c>
      <c r="B57" s="37"/>
      <c r="C57" s="22"/>
      <c r="D57" s="111">
        <v>-16745</v>
      </c>
      <c r="E57" s="110"/>
      <c r="F57" s="111">
        <v>20673</v>
      </c>
      <c r="G57" s="110"/>
      <c r="H57" s="111">
        <v>0</v>
      </c>
      <c r="I57" s="110"/>
      <c r="J57" s="111">
        <v>0</v>
      </c>
    </row>
    <row r="58" spans="1:10" ht="21" customHeight="1" x14ac:dyDescent="0.2">
      <c r="A58" s="3" t="s">
        <v>168</v>
      </c>
      <c r="B58" s="65">
        <v>6</v>
      </c>
      <c r="C58" s="22"/>
      <c r="D58" s="112">
        <v>698</v>
      </c>
      <c r="E58" s="110"/>
      <c r="F58" s="112">
        <v>208</v>
      </c>
      <c r="G58" s="110"/>
      <c r="H58" s="112">
        <v>0</v>
      </c>
      <c r="I58" s="47"/>
      <c r="J58" s="112">
        <v>0</v>
      </c>
    </row>
    <row r="59" spans="1:10" ht="21" customHeight="1" x14ac:dyDescent="0.2">
      <c r="A59" s="3" t="s">
        <v>180</v>
      </c>
      <c r="B59" s="65"/>
      <c r="C59" s="22"/>
      <c r="D59" s="16"/>
      <c r="E59" s="47"/>
      <c r="F59" s="16"/>
      <c r="G59" s="47"/>
      <c r="H59" s="16"/>
      <c r="I59" s="47"/>
      <c r="J59" s="16"/>
    </row>
    <row r="60" spans="1:10" ht="21" customHeight="1" x14ac:dyDescent="0.2">
      <c r="A60" s="3" t="s">
        <v>186</v>
      </c>
      <c r="B60" s="65"/>
      <c r="C60" s="22"/>
      <c r="D60" s="16">
        <f>SUM(D57:D59)</f>
        <v>-16047</v>
      </c>
      <c r="E60" s="47"/>
      <c r="F60" s="16">
        <f>SUM(F57:F59)</f>
        <v>20881</v>
      </c>
      <c r="G60" s="47"/>
      <c r="H60" s="16">
        <f>SUM(H57:H59)</f>
        <v>0</v>
      </c>
      <c r="I60" s="47"/>
      <c r="J60" s="16">
        <f>SUM(J57:J59)</f>
        <v>0</v>
      </c>
    </row>
    <row r="61" spans="1:10" ht="21" customHeight="1" x14ac:dyDescent="0.2">
      <c r="A61" s="152" t="s">
        <v>148</v>
      </c>
      <c r="B61" s="37"/>
      <c r="C61" s="22"/>
      <c r="D61" s="12">
        <f>SUM(D54,D60)</f>
        <v>-13997</v>
      </c>
      <c r="E61" s="13"/>
      <c r="F61" s="12">
        <f>SUM(F54,F60)</f>
        <v>21526</v>
      </c>
      <c r="G61" s="13"/>
      <c r="H61" s="12">
        <f>SUM(H54,H60)</f>
        <v>0</v>
      </c>
      <c r="I61" s="13"/>
      <c r="J61" s="12">
        <f>SUM(J54,J60)</f>
        <v>0</v>
      </c>
    </row>
    <row r="62" spans="1:10" ht="21" customHeight="1" x14ac:dyDescent="0.2">
      <c r="B62" s="37"/>
      <c r="C62" s="22"/>
      <c r="D62" s="25"/>
      <c r="E62" s="20"/>
      <c r="F62" s="25"/>
      <c r="G62" s="25"/>
      <c r="H62" s="25"/>
      <c r="I62" s="20"/>
      <c r="J62" s="25"/>
    </row>
    <row r="63" spans="1:10" ht="21" customHeight="1" thickBot="1" x14ac:dyDescent="0.25">
      <c r="A63" s="152" t="s">
        <v>138</v>
      </c>
      <c r="B63" s="37"/>
      <c r="C63" s="22"/>
      <c r="D63" s="14">
        <f>SUM(D46,D61)</f>
        <v>-157674</v>
      </c>
      <c r="E63" s="17"/>
      <c r="F63" s="14">
        <f>SUM(F46,F61)</f>
        <v>-260881</v>
      </c>
      <c r="G63" s="18"/>
      <c r="H63" s="14">
        <f>SUM(H46,H61)</f>
        <v>-14779</v>
      </c>
      <c r="I63" s="18"/>
      <c r="J63" s="14">
        <f>SUM(J46,J61)</f>
        <v>-14064</v>
      </c>
    </row>
    <row r="64" spans="1:10" ht="21" customHeight="1" thickTop="1" x14ac:dyDescent="0.2">
      <c r="B64" s="37"/>
      <c r="C64" s="22"/>
      <c r="D64" s="25"/>
      <c r="E64" s="20"/>
      <c r="F64" s="25"/>
      <c r="G64" s="24"/>
      <c r="H64" s="25"/>
      <c r="J64" s="25"/>
    </row>
    <row r="65" spans="1:12" ht="21" customHeight="1" x14ac:dyDescent="0.2">
      <c r="A65" s="152" t="s">
        <v>149</v>
      </c>
      <c r="B65" s="37"/>
      <c r="C65" s="22"/>
      <c r="D65" s="25"/>
      <c r="E65" s="20"/>
      <c r="F65" s="25"/>
      <c r="G65" s="24"/>
      <c r="H65" s="25"/>
      <c r="J65" s="25"/>
    </row>
    <row r="66" spans="1:12" ht="21" customHeight="1" thickBot="1" x14ac:dyDescent="0.25">
      <c r="A66" s="3" t="s">
        <v>114</v>
      </c>
      <c r="B66" s="37"/>
      <c r="C66" s="22"/>
      <c r="D66" s="17">
        <f>SUM(D63-D67)</f>
        <v>-154838</v>
      </c>
      <c r="E66" s="20"/>
      <c r="F66" s="17">
        <f>SUM(F63-F67)</f>
        <v>-266367</v>
      </c>
      <c r="G66" s="24"/>
      <c r="H66" s="42">
        <f>H63-H67</f>
        <v>-14779</v>
      </c>
      <c r="I66" s="8"/>
      <c r="J66" s="42">
        <f>J63-J67</f>
        <v>-14064</v>
      </c>
    </row>
    <row r="67" spans="1:12" ht="21" customHeight="1" thickTop="1" x14ac:dyDescent="0.2">
      <c r="A67" s="3" t="s">
        <v>115</v>
      </c>
      <c r="B67" s="37"/>
      <c r="C67" s="22"/>
      <c r="D67" s="113">
        <v>-2836</v>
      </c>
      <c r="E67" s="60"/>
      <c r="F67" s="113">
        <v>5486</v>
      </c>
      <c r="G67" s="24"/>
      <c r="H67" s="25"/>
      <c r="J67" s="25"/>
    </row>
    <row r="68" spans="1:12" ht="21" customHeight="1" thickBot="1" x14ac:dyDescent="0.25">
      <c r="B68" s="37"/>
      <c r="C68" s="22"/>
      <c r="D68" s="14">
        <f>SUM(D66:D67)</f>
        <v>-157674</v>
      </c>
      <c r="E68" s="17"/>
      <c r="F68" s="14">
        <f>SUM(F66:F67)</f>
        <v>-260881</v>
      </c>
      <c r="G68" s="24"/>
      <c r="H68" s="25"/>
      <c r="J68" s="25"/>
    </row>
    <row r="69" spans="1:12" ht="21" customHeight="1" thickTop="1" x14ac:dyDescent="0.2">
      <c r="B69" s="37"/>
      <c r="C69" s="22"/>
    </row>
    <row r="70" spans="1:12" ht="21" customHeight="1" x14ac:dyDescent="0.2">
      <c r="A70" s="3" t="s">
        <v>185</v>
      </c>
      <c r="B70" s="37"/>
      <c r="C70" s="22"/>
      <c r="D70" s="39"/>
      <c r="E70" s="40"/>
      <c r="F70" s="39"/>
      <c r="G70" s="40"/>
      <c r="H70" s="39"/>
      <c r="I70" s="40"/>
      <c r="J70" s="39"/>
    </row>
    <row r="71" spans="1:12" s="84" customFormat="1" ht="20.25" x14ac:dyDescent="0.2">
      <c r="J71" s="2" t="s">
        <v>136</v>
      </c>
    </row>
    <row r="72" spans="1:12" s="84" customFormat="1" ht="20.25" x14ac:dyDescent="0.2">
      <c r="A72" s="84" t="s">
        <v>0</v>
      </c>
    </row>
    <row r="73" spans="1:12" s="84" customFormat="1" ht="20.25" x14ac:dyDescent="0.2">
      <c r="A73" s="84" t="s">
        <v>43</v>
      </c>
    </row>
    <row r="74" spans="1:12" s="84" customFormat="1" ht="20.25" x14ac:dyDescent="0.2">
      <c r="A74" s="84" t="s">
        <v>226</v>
      </c>
    </row>
    <row r="75" spans="1:12" ht="19.5" x14ac:dyDescent="0.2">
      <c r="A75" s="1"/>
      <c r="B75" s="1"/>
      <c r="C75" s="1"/>
      <c r="D75" s="1"/>
      <c r="E75" s="1"/>
      <c r="F75" s="1"/>
      <c r="G75" s="1"/>
      <c r="H75" s="2"/>
      <c r="I75" s="1"/>
      <c r="J75" s="2" t="s">
        <v>160</v>
      </c>
    </row>
    <row r="76" spans="1:12" s="84" customFormat="1" ht="20.25" x14ac:dyDescent="0.2">
      <c r="A76" s="4"/>
      <c r="B76" s="4"/>
      <c r="C76" s="4"/>
      <c r="D76" s="5"/>
      <c r="E76" s="83" t="s">
        <v>1</v>
      </c>
      <c r="F76" s="5"/>
      <c r="G76" s="4"/>
      <c r="H76" s="5"/>
      <c r="I76" s="83" t="s">
        <v>2</v>
      </c>
      <c r="J76" s="5"/>
      <c r="L76" s="3"/>
    </row>
    <row r="77" spans="1:12" ht="19.5" x14ac:dyDescent="0.2">
      <c r="B77" s="86" t="s">
        <v>3</v>
      </c>
      <c r="D77" s="86">
        <v>2565</v>
      </c>
      <c r="F77" s="86">
        <v>2564</v>
      </c>
      <c r="H77" s="86">
        <v>2565</v>
      </c>
      <c r="J77" s="86">
        <v>2564</v>
      </c>
    </row>
    <row r="78" spans="1:12" ht="20.25" x14ac:dyDescent="0.2">
      <c r="A78" s="84" t="s">
        <v>44</v>
      </c>
      <c r="B78" s="98"/>
      <c r="C78" s="85"/>
      <c r="D78" s="99"/>
      <c r="E78" s="85"/>
      <c r="F78" s="99"/>
      <c r="G78" s="85"/>
      <c r="H78" s="99"/>
    </row>
    <row r="79" spans="1:12" ht="19.5" x14ac:dyDescent="0.2">
      <c r="A79" s="3" t="s">
        <v>45</v>
      </c>
      <c r="B79" s="100"/>
      <c r="C79" s="85"/>
      <c r="D79" s="88">
        <v>963939</v>
      </c>
      <c r="E79" s="88"/>
      <c r="F79" s="88">
        <v>210584</v>
      </c>
      <c r="G79" s="88"/>
      <c r="H79" s="101">
        <v>13082</v>
      </c>
      <c r="I79" s="8"/>
      <c r="J79" s="101">
        <v>0</v>
      </c>
    </row>
    <row r="80" spans="1:12" ht="19.5" x14ac:dyDescent="0.2">
      <c r="A80" s="3" t="s">
        <v>46</v>
      </c>
      <c r="B80" s="98"/>
      <c r="C80" s="85"/>
      <c r="D80" s="88">
        <v>906325</v>
      </c>
      <c r="E80" s="88"/>
      <c r="F80" s="88">
        <v>406995</v>
      </c>
      <c r="G80" s="88"/>
      <c r="H80" s="101">
        <v>0</v>
      </c>
      <c r="I80" s="8"/>
      <c r="J80" s="101">
        <v>0</v>
      </c>
    </row>
    <row r="81" spans="1:12" ht="19.5" x14ac:dyDescent="0.2">
      <c r="A81" s="3" t="s">
        <v>47</v>
      </c>
      <c r="B81" s="98"/>
      <c r="C81" s="85"/>
      <c r="D81" s="88">
        <v>18509</v>
      </c>
      <c r="E81" s="88"/>
      <c r="F81" s="88">
        <v>13719</v>
      </c>
      <c r="G81" s="88"/>
      <c r="H81" s="102">
        <v>5808</v>
      </c>
      <c r="I81" s="8"/>
      <c r="J81" s="102">
        <v>1860</v>
      </c>
    </row>
    <row r="82" spans="1:12" ht="19.5" x14ac:dyDescent="0.2">
      <c r="A82" s="3" t="s">
        <v>48</v>
      </c>
      <c r="B82" s="98"/>
      <c r="C82" s="85"/>
      <c r="D82" s="103">
        <v>8457</v>
      </c>
      <c r="E82" s="88"/>
      <c r="F82" s="103">
        <v>22992</v>
      </c>
      <c r="G82" s="88"/>
      <c r="H82" s="104">
        <v>51506</v>
      </c>
      <c r="I82" s="13"/>
      <c r="J82" s="104">
        <v>40785</v>
      </c>
      <c r="L82" s="18"/>
    </row>
    <row r="83" spans="1:12" ht="20.25" x14ac:dyDescent="0.2">
      <c r="A83" s="84" t="s">
        <v>49</v>
      </c>
      <c r="B83" s="100"/>
      <c r="C83" s="85"/>
      <c r="D83" s="103">
        <f>SUM(D79:D82)</f>
        <v>1897230</v>
      </c>
      <c r="E83" s="88"/>
      <c r="F83" s="103">
        <f>SUM(F79:F82)</f>
        <v>654290</v>
      </c>
      <c r="G83" s="88"/>
      <c r="H83" s="105">
        <f>SUM(H79:H82)</f>
        <v>70396</v>
      </c>
      <c r="I83" s="8"/>
      <c r="J83" s="105">
        <f>SUM(J79:J82)</f>
        <v>42645</v>
      </c>
      <c r="L83" s="18"/>
    </row>
    <row r="84" spans="1:12" ht="20.25" x14ac:dyDescent="0.2">
      <c r="A84" s="84" t="s">
        <v>50</v>
      </c>
      <c r="B84" s="100"/>
      <c r="C84" s="85"/>
      <c r="D84" s="88"/>
      <c r="E84" s="88"/>
      <c r="F84" s="88"/>
      <c r="G84" s="88"/>
      <c r="H84" s="99"/>
      <c r="I84" s="8"/>
      <c r="J84" s="99"/>
    </row>
    <row r="85" spans="1:12" ht="19.5" x14ac:dyDescent="0.2">
      <c r="A85" s="3" t="s">
        <v>51</v>
      </c>
      <c r="B85" s="100"/>
      <c r="C85" s="85"/>
      <c r="D85" s="88">
        <v>677021</v>
      </c>
      <c r="E85" s="88"/>
      <c r="F85" s="88">
        <v>391015</v>
      </c>
      <c r="G85" s="88"/>
      <c r="H85" s="101">
        <v>8217</v>
      </c>
      <c r="I85" s="8"/>
      <c r="J85" s="101">
        <v>0</v>
      </c>
    </row>
    <row r="86" spans="1:12" ht="19.5" x14ac:dyDescent="0.2">
      <c r="A86" s="3" t="s">
        <v>52</v>
      </c>
      <c r="B86" s="98"/>
      <c r="C86" s="85"/>
      <c r="D86" s="88">
        <v>514563</v>
      </c>
      <c r="E86" s="88"/>
      <c r="F86" s="88">
        <v>206082</v>
      </c>
      <c r="G86" s="88"/>
      <c r="H86" s="101">
        <v>0</v>
      </c>
      <c r="I86" s="8"/>
      <c r="J86" s="101">
        <v>0</v>
      </c>
    </row>
    <row r="87" spans="1:12" ht="19.5" x14ac:dyDescent="0.2">
      <c r="A87" s="3" t="s">
        <v>53</v>
      </c>
      <c r="B87" s="98"/>
      <c r="C87" s="85"/>
      <c r="D87" s="88">
        <v>14476</v>
      </c>
      <c r="E87" s="88"/>
      <c r="F87" s="88">
        <v>9790</v>
      </c>
      <c r="G87" s="88"/>
      <c r="H87" s="99">
        <v>2386</v>
      </c>
      <c r="I87" s="8"/>
      <c r="J87" s="99">
        <v>1995</v>
      </c>
    </row>
    <row r="88" spans="1:12" ht="19.5" x14ac:dyDescent="0.2">
      <c r="A88" s="3" t="s">
        <v>54</v>
      </c>
      <c r="B88" s="98"/>
      <c r="C88" s="85"/>
      <c r="D88" s="88">
        <v>187225</v>
      </c>
      <c r="E88" s="88"/>
      <c r="F88" s="88">
        <v>53358</v>
      </c>
      <c r="G88" s="88"/>
      <c r="H88" s="99">
        <v>47</v>
      </c>
      <c r="I88" s="8"/>
      <c r="J88" s="99">
        <v>59</v>
      </c>
    </row>
    <row r="89" spans="1:12" ht="19.5" x14ac:dyDescent="0.2">
      <c r="A89" s="3" t="s">
        <v>55</v>
      </c>
      <c r="B89" s="98"/>
      <c r="C89" s="85"/>
      <c r="D89" s="88">
        <v>490708</v>
      </c>
      <c r="E89" s="88"/>
      <c r="F89" s="88">
        <v>375244</v>
      </c>
      <c r="G89" s="88"/>
      <c r="H89" s="99">
        <v>82687</v>
      </c>
      <c r="I89" s="8"/>
      <c r="J89" s="99">
        <v>68047</v>
      </c>
    </row>
    <row r="90" spans="1:12" ht="20.25" x14ac:dyDescent="0.2">
      <c r="A90" s="84" t="s">
        <v>56</v>
      </c>
      <c r="B90" s="98"/>
      <c r="C90" s="85"/>
      <c r="D90" s="106">
        <f>SUM(D85:D89)</f>
        <v>1883993</v>
      </c>
      <c r="E90" s="88"/>
      <c r="F90" s="106">
        <f>SUM(F85:F89)</f>
        <v>1035489</v>
      </c>
      <c r="G90" s="88"/>
      <c r="H90" s="107">
        <f>SUM(H85:H89)</f>
        <v>93337</v>
      </c>
      <c r="I90" s="8"/>
      <c r="J90" s="107">
        <f>SUM(J85:J89)</f>
        <v>70101</v>
      </c>
    </row>
    <row r="91" spans="1:12" ht="20.25" x14ac:dyDescent="0.2">
      <c r="A91" s="84" t="s">
        <v>192</v>
      </c>
      <c r="B91" s="98"/>
      <c r="C91" s="85"/>
      <c r="D91" s="88">
        <f>SUM(D83-D90)</f>
        <v>13237</v>
      </c>
      <c r="E91" s="88"/>
      <c r="F91" s="88">
        <f>SUM(F83-F90)</f>
        <v>-381199</v>
      </c>
      <c r="G91" s="88"/>
      <c r="H91" s="88">
        <f>SUM(H83-H90)</f>
        <v>-22941</v>
      </c>
      <c r="I91" s="8"/>
      <c r="J91" s="88">
        <f>SUM(J83-J90)</f>
        <v>-27456</v>
      </c>
    </row>
    <row r="92" spans="1:12" ht="19.5" x14ac:dyDescent="0.2">
      <c r="A92" s="3" t="s">
        <v>173</v>
      </c>
      <c r="B92" s="98">
        <v>6</v>
      </c>
      <c r="C92" s="85"/>
      <c r="D92" s="88">
        <v>21065</v>
      </c>
      <c r="E92" s="88"/>
      <c r="F92" s="88">
        <v>19692</v>
      </c>
      <c r="G92" s="88"/>
      <c r="H92" s="101">
        <v>0</v>
      </c>
      <c r="I92" s="8"/>
      <c r="J92" s="101">
        <v>0</v>
      </c>
    </row>
    <row r="93" spans="1:12" ht="19.5" x14ac:dyDescent="0.2">
      <c r="A93" s="85" t="s">
        <v>190</v>
      </c>
      <c r="B93" s="98"/>
      <c r="C93" s="85"/>
      <c r="D93" s="88">
        <v>20819</v>
      </c>
      <c r="E93" s="88"/>
      <c r="F93" s="88">
        <v>24833</v>
      </c>
      <c r="G93" s="88"/>
      <c r="H93" s="102">
        <v>22044</v>
      </c>
      <c r="I93" s="8"/>
      <c r="J93" s="102">
        <v>28346</v>
      </c>
    </row>
    <row r="94" spans="1:12" s="20" customFormat="1" ht="19.5" x14ac:dyDescent="0.2">
      <c r="A94" s="3" t="s">
        <v>219</v>
      </c>
      <c r="B94" s="98"/>
      <c r="C94" s="85"/>
      <c r="D94" s="103">
        <v>-96417</v>
      </c>
      <c r="E94" s="88"/>
      <c r="F94" s="103">
        <v>-127053</v>
      </c>
      <c r="G94" s="88"/>
      <c r="H94" s="105">
        <v>-35205</v>
      </c>
      <c r="I94" s="13"/>
      <c r="J94" s="105">
        <v>-38140</v>
      </c>
      <c r="L94" s="3"/>
    </row>
    <row r="95" spans="1:12" ht="20.25" x14ac:dyDescent="0.2">
      <c r="A95" s="84" t="s">
        <v>232</v>
      </c>
      <c r="B95" s="98"/>
      <c r="C95" s="85"/>
      <c r="D95" s="101">
        <f>SUM(D91:D94)</f>
        <v>-41296</v>
      </c>
      <c r="E95" s="88"/>
      <c r="F95" s="101">
        <f>SUM(F91:F94)</f>
        <v>-463727</v>
      </c>
      <c r="G95" s="88"/>
      <c r="H95" s="88">
        <f>SUM(H91:H94)</f>
        <v>-36102</v>
      </c>
      <c r="I95" s="13"/>
      <c r="J95" s="88">
        <f>SUM(J91:J94)</f>
        <v>-37250</v>
      </c>
      <c r="L95" s="20"/>
    </row>
    <row r="96" spans="1:12" ht="19.5" x14ac:dyDescent="0.2">
      <c r="A96" s="3" t="s">
        <v>198</v>
      </c>
      <c r="B96" s="98">
        <v>11</v>
      </c>
      <c r="C96" s="85"/>
      <c r="D96" s="103">
        <v>-62831</v>
      </c>
      <c r="E96" s="88"/>
      <c r="F96" s="103">
        <v>-24127</v>
      </c>
      <c r="G96" s="88"/>
      <c r="H96" s="104">
        <v>1762</v>
      </c>
      <c r="I96" s="8"/>
      <c r="J96" s="104">
        <v>2198</v>
      </c>
    </row>
    <row r="97" spans="1:12" ht="21" thickBot="1" x14ac:dyDescent="0.25">
      <c r="A97" s="84" t="s">
        <v>196</v>
      </c>
      <c r="B97" s="100"/>
      <c r="C97" s="85"/>
      <c r="D97" s="108">
        <f>SUM(D95:D96)</f>
        <v>-104127</v>
      </c>
      <c r="E97" s="88"/>
      <c r="F97" s="108">
        <f>SUM(F95:F96)</f>
        <v>-487854</v>
      </c>
      <c r="G97" s="88"/>
      <c r="H97" s="108">
        <f>SUM(H95:H96)</f>
        <v>-34340</v>
      </c>
      <c r="I97" s="8"/>
      <c r="J97" s="108">
        <f>SUM(J95:J96)</f>
        <v>-35052</v>
      </c>
    </row>
    <row r="98" spans="1:12" ht="21" thickTop="1" x14ac:dyDescent="0.2">
      <c r="A98" s="84"/>
      <c r="B98" s="15"/>
      <c r="D98" s="17"/>
      <c r="E98" s="8"/>
      <c r="F98" s="17"/>
      <c r="G98" s="8"/>
      <c r="H98" s="17"/>
      <c r="I98" s="8"/>
      <c r="J98" s="17"/>
    </row>
    <row r="99" spans="1:12" ht="20.25" x14ac:dyDescent="0.2">
      <c r="A99" s="21" t="s">
        <v>191</v>
      </c>
      <c r="B99" s="15"/>
      <c r="D99" s="17"/>
      <c r="E99" s="8"/>
      <c r="F99" s="17"/>
      <c r="G99" s="8"/>
      <c r="H99" s="17"/>
      <c r="I99" s="18"/>
      <c r="J99" s="17"/>
    </row>
    <row r="100" spans="1:12" ht="20.25" thickBot="1" x14ac:dyDescent="0.25">
      <c r="A100" s="28" t="s">
        <v>114</v>
      </c>
      <c r="B100" s="15"/>
      <c r="D100" s="17">
        <f>SUM(D97-D101)</f>
        <v>-100493</v>
      </c>
      <c r="E100" s="18"/>
      <c r="F100" s="17">
        <f>SUM(F97-F101)</f>
        <v>-487973</v>
      </c>
      <c r="G100" s="18"/>
      <c r="H100" s="49">
        <f>H97</f>
        <v>-34340</v>
      </c>
      <c r="I100" s="18"/>
      <c r="J100" s="49">
        <f>J97</f>
        <v>-35052</v>
      </c>
    </row>
    <row r="101" spans="1:12" ht="20.25" thickTop="1" x14ac:dyDescent="0.2">
      <c r="A101" s="28" t="s">
        <v>115</v>
      </c>
      <c r="B101" s="15"/>
      <c r="D101" s="103">
        <v>-3634</v>
      </c>
      <c r="E101" s="18"/>
      <c r="F101" s="103">
        <v>119</v>
      </c>
      <c r="G101" s="18"/>
      <c r="H101" s="17"/>
      <c r="I101" s="18"/>
      <c r="J101" s="17"/>
    </row>
    <row r="102" spans="1:12" ht="20.25" thickBot="1" x14ac:dyDescent="0.25">
      <c r="A102" s="22"/>
      <c r="B102" s="15"/>
      <c r="D102" s="42">
        <f>SUM(D100:D101)</f>
        <v>-104127</v>
      </c>
      <c r="E102" s="18"/>
      <c r="F102" s="42">
        <f>SUM(F100:F101)</f>
        <v>-487854</v>
      </c>
      <c r="G102" s="18"/>
      <c r="H102" s="17"/>
      <c r="I102" s="18"/>
      <c r="J102" s="17"/>
    </row>
    <row r="103" spans="1:12" ht="21" thickTop="1" x14ac:dyDescent="0.2">
      <c r="A103" s="21" t="s">
        <v>199</v>
      </c>
      <c r="B103" s="15"/>
      <c r="D103" s="17"/>
      <c r="E103" s="18"/>
      <c r="F103" s="17"/>
      <c r="G103" s="18"/>
      <c r="H103" s="17"/>
      <c r="I103" s="18"/>
      <c r="J103" s="17"/>
    </row>
    <row r="104" spans="1:12" ht="20.25" x14ac:dyDescent="0.2">
      <c r="A104" s="84" t="s">
        <v>57</v>
      </c>
      <c r="B104" s="7"/>
      <c r="D104" s="18"/>
      <c r="F104" s="18"/>
      <c r="H104" s="18"/>
      <c r="J104" s="18"/>
    </row>
    <row r="105" spans="1:12" ht="20.25" thickBot="1" x14ac:dyDescent="0.25">
      <c r="A105" s="27" t="s">
        <v>231</v>
      </c>
      <c r="D105" s="114">
        <f>(D100/166682701)*1000</f>
        <v>-0.60289999740284983</v>
      </c>
      <c r="E105" s="24"/>
      <c r="F105" s="114">
        <f>(F100/166682701)*1000</f>
        <v>-2.9275563515136462</v>
      </c>
      <c r="G105" s="24"/>
      <c r="H105" s="114">
        <f>(H100/166682701)*1000</f>
        <v>-0.20602017962259922</v>
      </c>
      <c r="I105" s="24"/>
      <c r="J105" s="114">
        <f>(J100/166682701)*1000</f>
        <v>-0.21029176867010332</v>
      </c>
    </row>
    <row r="106" spans="1:12" ht="20.25" thickTop="1" x14ac:dyDescent="0.2">
      <c r="D106" s="25"/>
      <c r="E106" s="24"/>
      <c r="F106" s="25"/>
      <c r="G106" s="24"/>
      <c r="H106" s="25"/>
      <c r="I106" s="24"/>
      <c r="J106" s="25"/>
    </row>
    <row r="107" spans="1:12" ht="19.5" x14ac:dyDescent="0.2">
      <c r="D107" s="25"/>
      <c r="E107" s="24"/>
      <c r="F107" s="25"/>
      <c r="G107" s="24"/>
      <c r="H107" s="25"/>
      <c r="I107" s="24"/>
      <c r="J107" s="25"/>
    </row>
    <row r="108" spans="1:12" ht="20.25" x14ac:dyDescent="0.2">
      <c r="A108" s="3" t="s">
        <v>185</v>
      </c>
      <c r="L108" s="84"/>
    </row>
    <row r="109" spans="1:12" s="84" customFormat="1" ht="21" customHeight="1" x14ac:dyDescent="0.2">
      <c r="J109" s="2" t="s">
        <v>136</v>
      </c>
    </row>
    <row r="110" spans="1:12" s="84" customFormat="1" ht="21" customHeight="1" x14ac:dyDescent="0.2">
      <c r="A110" s="84" t="s">
        <v>0</v>
      </c>
      <c r="J110" s="29"/>
    </row>
    <row r="111" spans="1:12" s="84" customFormat="1" ht="21" customHeight="1" x14ac:dyDescent="0.2">
      <c r="A111" s="21" t="s">
        <v>111</v>
      </c>
      <c r="B111" s="21"/>
      <c r="C111" s="21"/>
      <c r="D111" s="31"/>
      <c r="E111" s="21"/>
      <c r="F111" s="31"/>
      <c r="G111" s="21"/>
      <c r="H111" s="31"/>
      <c r="I111" s="21"/>
      <c r="J111" s="31"/>
    </row>
    <row r="112" spans="1:12" s="84" customFormat="1" ht="21" customHeight="1" x14ac:dyDescent="0.2">
      <c r="A112" s="84" t="s">
        <v>226</v>
      </c>
      <c r="B112" s="21"/>
      <c r="C112" s="21"/>
      <c r="D112" s="31"/>
      <c r="E112" s="21"/>
      <c r="F112" s="31"/>
      <c r="G112" s="21"/>
      <c r="H112" s="31"/>
      <c r="I112" s="21"/>
      <c r="J112" s="31"/>
    </row>
    <row r="113" spans="1:10" ht="21" customHeight="1" x14ac:dyDescent="0.2">
      <c r="A113" s="22"/>
      <c r="B113" s="32"/>
      <c r="C113" s="32"/>
      <c r="D113" s="33"/>
      <c r="E113" s="32"/>
      <c r="F113" s="33"/>
      <c r="G113" s="32"/>
      <c r="H113" s="33"/>
      <c r="I113" s="32"/>
      <c r="J113" s="2" t="s">
        <v>137</v>
      </c>
    </row>
    <row r="114" spans="1:10" s="84" customFormat="1" ht="21" customHeight="1" x14ac:dyDescent="0.2">
      <c r="A114" s="4"/>
      <c r="B114" s="4"/>
      <c r="C114" s="4"/>
      <c r="D114" s="34"/>
      <c r="E114" s="35" t="s">
        <v>1</v>
      </c>
      <c r="F114" s="34"/>
      <c r="G114" s="36"/>
      <c r="H114" s="34"/>
      <c r="I114" s="35" t="s">
        <v>2</v>
      </c>
      <c r="J114" s="34"/>
    </row>
    <row r="115" spans="1:10" ht="21" customHeight="1" x14ac:dyDescent="0.2">
      <c r="A115" s="22"/>
      <c r="B115" s="86" t="s">
        <v>3</v>
      </c>
      <c r="D115" s="86">
        <v>2565</v>
      </c>
      <c r="F115" s="86">
        <v>2564</v>
      </c>
      <c r="H115" s="86">
        <v>2565</v>
      </c>
      <c r="J115" s="86">
        <v>2564</v>
      </c>
    </row>
    <row r="116" spans="1:10" ht="21" customHeight="1" thickBot="1" x14ac:dyDescent="0.25">
      <c r="A116" s="84" t="s">
        <v>196</v>
      </c>
      <c r="B116" s="37"/>
      <c r="C116" s="22"/>
      <c r="D116" s="14">
        <f>SUM(D102)</f>
        <v>-104127</v>
      </c>
      <c r="E116" s="17"/>
      <c r="F116" s="14">
        <f>SUM(F102)</f>
        <v>-487854</v>
      </c>
      <c r="G116" s="17"/>
      <c r="H116" s="14">
        <f>H100</f>
        <v>-34340</v>
      </c>
      <c r="I116" s="38"/>
      <c r="J116" s="14">
        <f>J100</f>
        <v>-35052</v>
      </c>
    </row>
    <row r="117" spans="1:10" ht="21" customHeight="1" thickTop="1" x14ac:dyDescent="0.2">
      <c r="B117" s="37"/>
      <c r="C117" s="22"/>
      <c r="D117" s="17"/>
      <c r="E117" s="17"/>
      <c r="F117" s="17"/>
      <c r="G117" s="17"/>
      <c r="H117" s="17"/>
      <c r="I117" s="38"/>
      <c r="J117" s="17"/>
    </row>
    <row r="118" spans="1:10" ht="21" customHeight="1" x14ac:dyDescent="0.2">
      <c r="A118" s="84" t="s">
        <v>112</v>
      </c>
      <c r="B118" s="37"/>
      <c r="C118" s="22"/>
      <c r="D118" s="17"/>
      <c r="E118" s="17"/>
      <c r="F118" s="17"/>
      <c r="G118" s="17"/>
      <c r="H118" s="17"/>
      <c r="I118" s="38"/>
      <c r="J118" s="17"/>
    </row>
    <row r="119" spans="1:10" ht="21" customHeight="1" x14ac:dyDescent="0.2">
      <c r="A119" s="50" t="s">
        <v>159</v>
      </c>
      <c r="B119" s="37"/>
      <c r="C119" s="22"/>
      <c r="D119" s="17"/>
      <c r="E119" s="17"/>
      <c r="F119" s="17"/>
      <c r="G119" s="17"/>
      <c r="H119" s="17"/>
      <c r="I119" s="38"/>
      <c r="J119" s="17"/>
    </row>
    <row r="120" spans="1:10" ht="21" customHeight="1" x14ac:dyDescent="0.2">
      <c r="A120" s="3" t="s">
        <v>113</v>
      </c>
      <c r="B120" s="37"/>
      <c r="C120" s="22"/>
      <c r="D120" s="17"/>
      <c r="E120" s="17"/>
      <c r="F120" s="17"/>
      <c r="G120" s="17"/>
      <c r="H120" s="17"/>
      <c r="I120" s="38"/>
      <c r="J120" s="17"/>
    </row>
    <row r="121" spans="1:10" ht="21" customHeight="1" x14ac:dyDescent="0.2">
      <c r="A121" s="3" t="s">
        <v>147</v>
      </c>
      <c r="B121" s="37"/>
      <c r="C121" s="22"/>
      <c r="D121" s="30">
        <v>4521</v>
      </c>
      <c r="E121" s="110"/>
      <c r="F121" s="109">
        <v>-1443</v>
      </c>
      <c r="G121" s="110"/>
      <c r="H121" s="111">
        <v>0</v>
      </c>
      <c r="I121" s="47"/>
      <c r="J121" s="111">
        <v>0</v>
      </c>
    </row>
    <row r="122" spans="1:10" ht="21" customHeight="1" x14ac:dyDescent="0.2">
      <c r="A122" s="3" t="s">
        <v>168</v>
      </c>
      <c r="B122" s="65">
        <v>6</v>
      </c>
      <c r="C122" s="22"/>
      <c r="D122" s="112">
        <v>866</v>
      </c>
      <c r="E122" s="110"/>
      <c r="F122" s="112">
        <v>4099</v>
      </c>
      <c r="G122" s="110"/>
      <c r="H122" s="112">
        <v>0</v>
      </c>
      <c r="I122" s="47"/>
      <c r="J122" s="112">
        <v>0</v>
      </c>
    </row>
    <row r="123" spans="1:10" ht="21" customHeight="1" x14ac:dyDescent="0.2">
      <c r="A123" s="3" t="s">
        <v>159</v>
      </c>
      <c r="B123" s="65"/>
      <c r="C123" s="22"/>
      <c r="D123" s="30"/>
      <c r="E123" s="47"/>
      <c r="F123" s="30"/>
      <c r="G123" s="47"/>
      <c r="H123" s="16"/>
      <c r="I123" s="47"/>
      <c r="J123" s="16"/>
    </row>
    <row r="124" spans="1:10" ht="21" customHeight="1" x14ac:dyDescent="0.2">
      <c r="A124" s="3" t="s">
        <v>186</v>
      </c>
      <c r="B124" s="37"/>
      <c r="C124" s="22"/>
      <c r="D124" s="81">
        <f>SUM(D121:D123)</f>
        <v>5387</v>
      </c>
      <c r="E124" s="47"/>
      <c r="F124" s="81">
        <f>SUM(F121:F123)</f>
        <v>2656</v>
      </c>
      <c r="G124" s="47"/>
      <c r="H124" s="19">
        <f>SUM(H121:H123)</f>
        <v>0</v>
      </c>
      <c r="I124" s="47"/>
      <c r="J124" s="19">
        <f>SUM(J121:J123)</f>
        <v>0</v>
      </c>
    </row>
    <row r="125" spans="1:10" ht="21" customHeight="1" x14ac:dyDescent="0.2">
      <c r="A125" s="50" t="s">
        <v>180</v>
      </c>
      <c r="B125" s="37"/>
      <c r="C125" s="22"/>
      <c r="D125" s="30"/>
      <c r="E125" s="47"/>
      <c r="F125" s="30"/>
      <c r="G125" s="47"/>
      <c r="H125" s="16"/>
      <c r="I125" s="47"/>
      <c r="J125" s="16"/>
    </row>
    <row r="126" spans="1:10" ht="21" customHeight="1" x14ac:dyDescent="0.2">
      <c r="A126" s="85" t="s">
        <v>206</v>
      </c>
      <c r="B126" s="37"/>
      <c r="C126" s="22"/>
      <c r="D126" s="30"/>
      <c r="E126" s="47"/>
      <c r="F126" s="30"/>
      <c r="G126" s="47"/>
      <c r="H126" s="16"/>
      <c r="I126" s="47"/>
      <c r="J126" s="16"/>
    </row>
    <row r="127" spans="1:10" ht="21" customHeight="1" x14ac:dyDescent="0.2">
      <c r="A127" s="85" t="s">
        <v>195</v>
      </c>
      <c r="B127" s="37"/>
      <c r="C127" s="22"/>
      <c r="D127" s="111">
        <v>-44919</v>
      </c>
      <c r="E127" s="110"/>
      <c r="F127" s="111">
        <v>106563</v>
      </c>
      <c r="G127" s="110"/>
      <c r="H127" s="111">
        <v>0</v>
      </c>
      <c r="I127" s="110"/>
      <c r="J127" s="111">
        <v>0</v>
      </c>
    </row>
    <row r="128" spans="1:10" ht="21" customHeight="1" x14ac:dyDescent="0.2">
      <c r="A128" s="3" t="s">
        <v>168</v>
      </c>
      <c r="B128" s="65">
        <v>6</v>
      </c>
      <c r="C128" s="22"/>
      <c r="D128" s="112">
        <v>349</v>
      </c>
      <c r="E128" s="110"/>
      <c r="F128" s="112">
        <v>1465</v>
      </c>
      <c r="G128" s="110"/>
      <c r="H128" s="112">
        <v>0</v>
      </c>
      <c r="I128" s="47"/>
      <c r="J128" s="112">
        <v>0</v>
      </c>
    </row>
    <row r="129" spans="1:10" ht="21" customHeight="1" x14ac:dyDescent="0.2">
      <c r="A129" s="3" t="s">
        <v>180</v>
      </c>
      <c r="B129" s="65"/>
      <c r="C129" s="22"/>
      <c r="D129" s="16"/>
      <c r="E129" s="47"/>
      <c r="F129" s="16"/>
      <c r="G129" s="47"/>
      <c r="H129" s="16"/>
      <c r="I129" s="47"/>
      <c r="J129" s="16"/>
    </row>
    <row r="130" spans="1:10" ht="21" customHeight="1" x14ac:dyDescent="0.2">
      <c r="A130" s="3" t="s">
        <v>186</v>
      </c>
      <c r="B130" s="65"/>
      <c r="C130" s="22"/>
      <c r="D130" s="16">
        <f>SUM(D127:D129)</f>
        <v>-44570</v>
      </c>
      <c r="E130" s="47"/>
      <c r="F130" s="16">
        <f>SUM(F127:F129)</f>
        <v>108028</v>
      </c>
      <c r="G130" s="47"/>
      <c r="H130" s="16">
        <f>SUM(H127:H129)</f>
        <v>0</v>
      </c>
      <c r="I130" s="47"/>
      <c r="J130" s="16">
        <f>SUM(J127:J129)</f>
        <v>0</v>
      </c>
    </row>
    <row r="131" spans="1:10" ht="21" customHeight="1" x14ac:dyDescent="0.2">
      <c r="A131" s="84" t="s">
        <v>148</v>
      </c>
      <c r="B131" s="37"/>
      <c r="C131" s="22"/>
      <c r="D131" s="12">
        <f>SUM(D124,D130)</f>
        <v>-39183</v>
      </c>
      <c r="E131" s="13"/>
      <c r="F131" s="12">
        <f>SUM(F124,F130)</f>
        <v>110684</v>
      </c>
      <c r="G131" s="13"/>
      <c r="H131" s="12">
        <f>SUM(H124,H130)</f>
        <v>0</v>
      </c>
      <c r="I131" s="13"/>
      <c r="J131" s="12">
        <f>SUM(J124,J130)</f>
        <v>0</v>
      </c>
    </row>
    <row r="132" spans="1:10" ht="21" customHeight="1" x14ac:dyDescent="0.2">
      <c r="B132" s="37"/>
      <c r="C132" s="22"/>
      <c r="D132" s="25"/>
      <c r="E132" s="20"/>
      <c r="F132" s="25"/>
      <c r="G132" s="25"/>
      <c r="H132" s="25"/>
      <c r="I132" s="20"/>
      <c r="J132" s="25"/>
    </row>
    <row r="133" spans="1:10" ht="21" customHeight="1" thickBot="1" x14ac:dyDescent="0.25">
      <c r="A133" s="84" t="s">
        <v>138</v>
      </c>
      <c r="B133" s="37"/>
      <c r="C133" s="22"/>
      <c r="D133" s="14">
        <f>SUM(D116,D131)</f>
        <v>-143310</v>
      </c>
      <c r="E133" s="17"/>
      <c r="F133" s="14">
        <f>SUM(F116,F131)</f>
        <v>-377170</v>
      </c>
      <c r="G133" s="18"/>
      <c r="H133" s="14">
        <f>SUM(H116,H131)</f>
        <v>-34340</v>
      </c>
      <c r="I133" s="18"/>
      <c r="J133" s="14">
        <f>SUM(J116,J131)</f>
        <v>-35052</v>
      </c>
    </row>
    <row r="134" spans="1:10" ht="21" customHeight="1" thickTop="1" x14ac:dyDescent="0.2">
      <c r="B134" s="37"/>
      <c r="C134" s="22"/>
      <c r="D134" s="25"/>
      <c r="E134" s="20"/>
      <c r="F134" s="25"/>
      <c r="G134" s="24"/>
      <c r="H134" s="25"/>
      <c r="J134" s="25"/>
    </row>
    <row r="135" spans="1:10" ht="21" customHeight="1" x14ac:dyDescent="0.2">
      <c r="A135" s="84" t="s">
        <v>149</v>
      </c>
      <c r="B135" s="37"/>
      <c r="C135" s="22"/>
      <c r="D135" s="25"/>
      <c r="E135" s="20"/>
      <c r="F135" s="25"/>
      <c r="G135" s="24"/>
      <c r="H135" s="25"/>
      <c r="J135" s="25"/>
    </row>
    <row r="136" spans="1:10" ht="21" customHeight="1" thickBot="1" x14ac:dyDescent="0.25">
      <c r="A136" s="3" t="s">
        <v>114</v>
      </c>
      <c r="B136" s="37"/>
      <c r="C136" s="22"/>
      <c r="D136" s="17">
        <f>SUM(D133-D137)</f>
        <v>-140903</v>
      </c>
      <c r="E136" s="20"/>
      <c r="F136" s="17">
        <f>SUM(F133-F137)</f>
        <v>-377494</v>
      </c>
      <c r="G136" s="24"/>
      <c r="H136" s="42">
        <f>H133-H137</f>
        <v>-34340</v>
      </c>
      <c r="I136" s="8"/>
      <c r="J136" s="42">
        <f>J133-J137</f>
        <v>-35052</v>
      </c>
    </row>
    <row r="137" spans="1:10" ht="21" customHeight="1" thickTop="1" x14ac:dyDescent="0.2">
      <c r="A137" s="3" t="s">
        <v>115</v>
      </c>
      <c r="B137" s="37"/>
      <c r="C137" s="22"/>
      <c r="D137" s="113">
        <v>-2407</v>
      </c>
      <c r="E137" s="60"/>
      <c r="F137" s="113">
        <v>324</v>
      </c>
      <c r="G137" s="24"/>
      <c r="H137" s="25"/>
      <c r="J137" s="25"/>
    </row>
    <row r="138" spans="1:10" ht="21" customHeight="1" thickBot="1" x14ac:dyDescent="0.25">
      <c r="B138" s="37"/>
      <c r="C138" s="22"/>
      <c r="D138" s="14">
        <f>SUM(D136:D137)</f>
        <v>-143310</v>
      </c>
      <c r="E138" s="17"/>
      <c r="F138" s="14">
        <f>SUM(F136:F137)</f>
        <v>-377170</v>
      </c>
      <c r="G138" s="24"/>
      <c r="H138" s="25"/>
      <c r="J138" s="25"/>
    </row>
    <row r="139" spans="1:10" ht="21" customHeight="1" thickTop="1" x14ac:dyDescent="0.2">
      <c r="B139" s="37"/>
      <c r="C139" s="22"/>
    </row>
    <row r="140" spans="1:10" ht="21" customHeight="1" x14ac:dyDescent="0.2">
      <c r="A140" s="3" t="s">
        <v>185</v>
      </c>
      <c r="B140" s="37"/>
      <c r="C140" s="22"/>
      <c r="D140" s="39"/>
      <c r="E140" s="40"/>
      <c r="F140" s="39"/>
      <c r="G140" s="40"/>
      <c r="H140" s="39"/>
      <c r="I140" s="40"/>
      <c r="J140" s="39"/>
    </row>
    <row r="146" spans="4:10" ht="19.5" x14ac:dyDescent="0.2">
      <c r="D146" s="18"/>
      <c r="E146" s="18"/>
      <c r="F146" s="18"/>
      <c r="G146" s="18"/>
      <c r="H146" s="18"/>
      <c r="I146" s="18"/>
      <c r="J146" s="18"/>
    </row>
    <row r="147" spans="4:10" ht="19.5" x14ac:dyDescent="0.2">
      <c r="D147" s="18"/>
      <c r="E147" s="18"/>
      <c r="F147" s="18"/>
      <c r="G147" s="18"/>
      <c r="H147" s="18"/>
      <c r="I147" s="18"/>
      <c r="J147" s="18"/>
    </row>
    <row r="148" spans="4:10" ht="19.5" x14ac:dyDescent="0.2">
      <c r="D148" s="18"/>
      <c r="E148" s="18"/>
      <c r="F148" s="18"/>
      <c r="G148" s="18"/>
      <c r="H148" s="18"/>
      <c r="I148" s="18"/>
      <c r="J148" s="18"/>
    </row>
    <row r="149" spans="4:10" ht="19.5" x14ac:dyDescent="0.2">
      <c r="D149" s="18"/>
      <c r="E149" s="18"/>
      <c r="F149" s="18"/>
      <c r="G149" s="18"/>
      <c r="H149" s="18"/>
      <c r="I149" s="18"/>
      <c r="J149" s="18"/>
    </row>
    <row r="150" spans="4:10" ht="19.5" x14ac:dyDescent="0.2">
      <c r="D150" s="18"/>
      <c r="E150" s="18"/>
      <c r="F150" s="18"/>
      <c r="G150" s="18"/>
      <c r="H150" s="18"/>
      <c r="I150" s="18"/>
      <c r="J150" s="18"/>
    </row>
    <row r="151" spans="4:10" ht="19.5" x14ac:dyDescent="0.2">
      <c r="D151" s="18"/>
      <c r="E151" s="18"/>
      <c r="F151" s="18"/>
      <c r="G151" s="18"/>
      <c r="H151" s="18"/>
      <c r="I151" s="18"/>
      <c r="J151" s="18"/>
    </row>
    <row r="152" spans="4:10" ht="19.5" x14ac:dyDescent="0.2">
      <c r="D152" s="18"/>
      <c r="E152" s="18"/>
      <c r="F152" s="18"/>
      <c r="G152" s="18"/>
      <c r="H152" s="18"/>
      <c r="I152" s="18"/>
      <c r="J152" s="18"/>
    </row>
    <row r="153" spans="4:10" ht="19.5" x14ac:dyDescent="0.2">
      <c r="D153" s="18"/>
      <c r="E153" s="18"/>
      <c r="F153" s="18"/>
      <c r="G153" s="18"/>
      <c r="H153" s="18"/>
      <c r="I153" s="18"/>
      <c r="J153" s="18"/>
    </row>
    <row r="154" spans="4:10" ht="19.5" x14ac:dyDescent="0.2">
      <c r="D154" s="18"/>
      <c r="E154" s="18"/>
      <c r="F154" s="18"/>
      <c r="G154" s="18"/>
      <c r="H154" s="18"/>
      <c r="I154" s="18"/>
      <c r="J154" s="18"/>
    </row>
    <row r="155" spans="4:10" ht="19.5" x14ac:dyDescent="0.2">
      <c r="D155" s="18"/>
      <c r="E155" s="18"/>
      <c r="F155" s="18"/>
      <c r="G155" s="18"/>
      <c r="H155" s="18"/>
      <c r="I155" s="18"/>
      <c r="J155" s="18"/>
    </row>
    <row r="156" spans="4:10" ht="19.5" x14ac:dyDescent="0.2">
      <c r="D156" s="18"/>
      <c r="E156" s="18"/>
      <c r="F156" s="18"/>
      <c r="G156" s="18"/>
      <c r="H156" s="18"/>
      <c r="I156" s="18"/>
      <c r="J156" s="18"/>
    </row>
    <row r="157" spans="4:10" ht="19.5" x14ac:dyDescent="0.2">
      <c r="D157" s="18"/>
      <c r="E157" s="18"/>
      <c r="F157" s="18"/>
      <c r="G157" s="18"/>
      <c r="H157" s="18"/>
      <c r="I157" s="18"/>
      <c r="J157" s="18"/>
    </row>
    <row r="158" spans="4:10" ht="19.5" x14ac:dyDescent="0.2">
      <c r="D158" s="18"/>
      <c r="E158" s="18"/>
      <c r="F158" s="18"/>
      <c r="G158" s="18"/>
      <c r="H158" s="18"/>
      <c r="I158" s="18"/>
      <c r="J158" s="18"/>
    </row>
    <row r="159" spans="4:10" ht="19.5" x14ac:dyDescent="0.2">
      <c r="D159" s="18"/>
      <c r="E159" s="18"/>
      <c r="F159" s="18"/>
      <c r="G159" s="18"/>
      <c r="H159" s="18"/>
      <c r="I159" s="18"/>
      <c r="J159" s="18"/>
    </row>
    <row r="160" spans="4:10" ht="19.5" x14ac:dyDescent="0.2">
      <c r="D160" s="18"/>
      <c r="E160" s="18"/>
      <c r="F160" s="18"/>
      <c r="G160" s="18"/>
      <c r="H160" s="18"/>
      <c r="I160" s="18"/>
      <c r="J160" s="18"/>
    </row>
    <row r="161" spans="4:10" ht="19.5" x14ac:dyDescent="0.2">
      <c r="D161" s="18"/>
      <c r="E161" s="18"/>
      <c r="F161" s="18"/>
      <c r="G161" s="18"/>
      <c r="H161" s="18"/>
      <c r="I161" s="18"/>
      <c r="J161" s="18"/>
    </row>
    <row r="162" spans="4:10" ht="19.5" x14ac:dyDescent="0.2">
      <c r="D162" s="18"/>
      <c r="E162" s="18"/>
      <c r="F162" s="18"/>
      <c r="G162" s="18"/>
      <c r="H162" s="18"/>
      <c r="I162" s="18"/>
      <c r="J162" s="18"/>
    </row>
    <row r="163" spans="4:10" ht="19.5" x14ac:dyDescent="0.2">
      <c r="D163" s="18"/>
      <c r="E163" s="18"/>
      <c r="F163" s="18"/>
      <c r="G163" s="18"/>
      <c r="H163" s="18"/>
      <c r="I163" s="18"/>
      <c r="J163" s="18"/>
    </row>
    <row r="164" spans="4:10" ht="19.5" x14ac:dyDescent="0.2">
      <c r="D164" s="18"/>
      <c r="E164" s="18"/>
      <c r="F164" s="18"/>
      <c r="G164" s="18"/>
      <c r="H164" s="18"/>
      <c r="I164" s="18"/>
      <c r="J164" s="18"/>
    </row>
    <row r="165" spans="4:10" ht="19.5" x14ac:dyDescent="0.2">
      <c r="D165" s="18"/>
      <c r="E165" s="18"/>
      <c r="F165" s="18"/>
      <c r="G165" s="18"/>
      <c r="H165" s="18"/>
      <c r="I165" s="18"/>
      <c r="J165" s="18"/>
    </row>
    <row r="166" spans="4:10" ht="19.5" x14ac:dyDescent="0.2">
      <c r="D166" s="18"/>
      <c r="E166" s="18"/>
      <c r="F166" s="18"/>
      <c r="G166" s="18"/>
      <c r="H166" s="18"/>
      <c r="I166" s="18"/>
      <c r="J166" s="18"/>
    </row>
    <row r="167" spans="4:10" ht="19.5" x14ac:dyDescent="0.2">
      <c r="D167" s="18"/>
      <c r="E167" s="18"/>
      <c r="F167" s="18"/>
      <c r="G167" s="18"/>
      <c r="H167" s="18"/>
      <c r="I167" s="18"/>
      <c r="J167" s="18"/>
    </row>
    <row r="168" spans="4:10" ht="19.5" x14ac:dyDescent="0.2">
      <c r="D168" s="18"/>
      <c r="E168" s="18"/>
      <c r="F168" s="18"/>
      <c r="G168" s="18"/>
      <c r="H168" s="18"/>
      <c r="I168" s="18"/>
      <c r="J168" s="18"/>
    </row>
    <row r="169" spans="4:10" ht="19.5" x14ac:dyDescent="0.2">
      <c r="D169" s="18"/>
      <c r="E169" s="18"/>
      <c r="F169" s="18"/>
      <c r="G169" s="18"/>
      <c r="H169" s="18"/>
      <c r="I169" s="18"/>
      <c r="J169" s="18"/>
    </row>
    <row r="170" spans="4:10" ht="19.5" x14ac:dyDescent="0.2">
      <c r="D170" s="18"/>
      <c r="E170" s="18"/>
      <c r="F170" s="18"/>
      <c r="G170" s="18"/>
      <c r="H170" s="18"/>
      <c r="I170" s="18"/>
      <c r="J170" s="18"/>
    </row>
    <row r="171" spans="4:10" ht="19.5" x14ac:dyDescent="0.2">
      <c r="D171" s="18"/>
      <c r="E171" s="18"/>
      <c r="F171" s="18"/>
      <c r="G171" s="18"/>
      <c r="H171" s="18"/>
      <c r="I171" s="18"/>
      <c r="J171" s="18"/>
    </row>
    <row r="172" spans="4:10" ht="19.5" x14ac:dyDescent="0.2">
      <c r="D172" s="18"/>
      <c r="E172" s="18"/>
      <c r="F172" s="18"/>
      <c r="G172" s="18"/>
      <c r="H172" s="18"/>
      <c r="I172" s="18"/>
      <c r="J172" s="18"/>
    </row>
    <row r="173" spans="4:10" ht="19.5" x14ac:dyDescent="0.2">
      <c r="D173" s="18"/>
      <c r="E173" s="18"/>
      <c r="F173" s="18"/>
      <c r="G173" s="18"/>
      <c r="H173" s="18"/>
      <c r="I173" s="18"/>
      <c r="J173" s="18"/>
    </row>
  </sheetData>
  <phoneticPr fontId="9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0" max="16383" man="1"/>
    <brk id="1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AC31"/>
  <sheetViews>
    <sheetView showGridLines="0" view="pageBreakPreview" topLeftCell="A11" zoomScaleNormal="85" zoomScaleSheetLayoutView="100" workbookViewId="0">
      <selection activeCell="A17" sqref="A17"/>
    </sheetView>
  </sheetViews>
  <sheetFormatPr defaultColWidth="9.140625" defaultRowHeight="18" customHeight="1" x14ac:dyDescent="0.2"/>
  <cols>
    <col min="1" max="1" width="31" style="26" customWidth="1"/>
    <col min="2" max="2" width="6.85546875" style="26" customWidth="1"/>
    <col min="3" max="3" width="11.5703125" style="26" customWidth="1"/>
    <col min="4" max="4" width="1.42578125" style="43" customWidth="1"/>
    <col min="5" max="5" width="11.5703125" style="26" customWidth="1"/>
    <col min="6" max="6" width="1.42578125" style="43" customWidth="1"/>
    <col min="7" max="7" width="11.5703125" style="26" customWidth="1"/>
    <col min="8" max="8" width="1.42578125" style="43" customWidth="1"/>
    <col min="9" max="9" width="11.5703125" style="26" customWidth="1"/>
    <col min="10" max="10" width="1.42578125" style="43" customWidth="1"/>
    <col min="11" max="11" width="11.5703125" style="26" customWidth="1"/>
    <col min="12" max="12" width="1.42578125" style="43" customWidth="1"/>
    <col min="13" max="13" width="11.5703125" style="26" customWidth="1"/>
    <col min="14" max="14" width="1.42578125" style="26" customWidth="1"/>
    <col min="15" max="15" width="11.5703125" style="26" customWidth="1"/>
    <col min="16" max="16" width="1.42578125" style="26" customWidth="1"/>
    <col min="17" max="17" width="11.5703125" style="43" customWidth="1"/>
    <col min="18" max="18" width="1.42578125" style="43" customWidth="1"/>
    <col min="19" max="19" width="11.5703125" style="43" customWidth="1"/>
    <col min="20" max="20" width="1.42578125" style="43" customWidth="1"/>
    <col min="21" max="21" width="11.5703125" style="26" customWidth="1"/>
    <col min="22" max="22" width="1.42578125" style="26" customWidth="1"/>
    <col min="23" max="23" width="11.5703125" style="26" customWidth="1"/>
    <col min="24" max="24" width="1.42578125" style="26" customWidth="1"/>
    <col min="25" max="25" width="12.140625" style="26" customWidth="1"/>
    <col min="26" max="26" width="1.42578125" style="26" customWidth="1"/>
    <col min="27" max="27" width="12.140625" style="26" customWidth="1"/>
    <col min="28" max="16384" width="9.140625" style="26"/>
  </cols>
  <sheetData>
    <row r="1" spans="1:29" s="66" customFormat="1" ht="18" customHeight="1" x14ac:dyDescent="0.2">
      <c r="Q1" s="72"/>
      <c r="R1" s="72"/>
      <c r="AA1" s="44" t="s">
        <v>136</v>
      </c>
    </row>
    <row r="2" spans="1:29" s="66" customFormat="1" ht="18" customHeight="1" x14ac:dyDescent="0.2">
      <c r="A2" s="156" t="s">
        <v>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Y2" s="41"/>
    </row>
    <row r="3" spans="1:29" s="66" customFormat="1" ht="18" customHeight="1" x14ac:dyDescent="0.2">
      <c r="A3" s="156" t="s">
        <v>84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</row>
    <row r="4" spans="1:29" s="66" customFormat="1" ht="18" customHeight="1" x14ac:dyDescent="0.2">
      <c r="A4" s="156" t="s">
        <v>226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</row>
    <row r="5" spans="1:29" ht="18" customHeight="1" x14ac:dyDescent="0.2">
      <c r="N5" s="43"/>
      <c r="O5" s="43"/>
      <c r="P5" s="43"/>
      <c r="R5" s="26"/>
      <c r="T5" s="26"/>
      <c r="V5" s="43"/>
      <c r="W5" s="43"/>
      <c r="X5" s="43"/>
      <c r="AA5" s="44" t="s">
        <v>137</v>
      </c>
    </row>
    <row r="6" spans="1:29" ht="18" customHeight="1" x14ac:dyDescent="0.2">
      <c r="C6" s="157" t="s">
        <v>1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9" ht="18" customHeight="1" x14ac:dyDescent="0.2">
      <c r="C7" s="159" t="s">
        <v>39</v>
      </c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45"/>
      <c r="Y7" s="45"/>
    </row>
    <row r="8" spans="1:29" ht="18" customHeight="1" x14ac:dyDescent="0.2">
      <c r="C8" s="45"/>
      <c r="D8" s="45"/>
      <c r="E8" s="45"/>
      <c r="F8" s="45"/>
      <c r="G8" s="45"/>
      <c r="H8" s="45"/>
      <c r="I8" s="45"/>
      <c r="J8" s="45"/>
      <c r="K8" s="45"/>
      <c r="L8" s="45"/>
      <c r="M8" s="158" t="s">
        <v>109</v>
      </c>
      <c r="N8" s="158"/>
      <c r="O8" s="158"/>
      <c r="P8" s="158"/>
      <c r="Q8" s="158"/>
      <c r="R8" s="158"/>
      <c r="S8" s="158"/>
      <c r="T8" s="158"/>
      <c r="U8" s="158"/>
      <c r="V8" s="45"/>
      <c r="W8" s="45"/>
      <c r="X8" s="45"/>
      <c r="Y8" s="45"/>
    </row>
    <row r="9" spans="1:29" ht="18" customHeight="1" x14ac:dyDescent="0.2">
      <c r="C9" s="45"/>
      <c r="D9" s="45"/>
      <c r="E9" s="45"/>
      <c r="F9" s="45"/>
      <c r="G9" s="45"/>
      <c r="H9" s="45"/>
      <c r="I9" s="45"/>
      <c r="J9" s="45"/>
      <c r="K9" s="45"/>
      <c r="L9" s="45"/>
      <c r="M9" s="158" t="s">
        <v>118</v>
      </c>
      <c r="N9" s="158"/>
      <c r="O9" s="158"/>
      <c r="P9" s="158"/>
      <c r="Q9" s="158"/>
      <c r="R9" s="158"/>
      <c r="S9" s="158"/>
      <c r="T9" s="45"/>
      <c r="U9" s="45"/>
      <c r="V9" s="45"/>
      <c r="W9" s="45"/>
      <c r="X9" s="45"/>
      <c r="Z9" s="45"/>
      <c r="AA9" s="45"/>
    </row>
    <row r="10" spans="1:29" s="46" customFormat="1" ht="18" customHeight="1" x14ac:dyDescent="0.2">
      <c r="D10" s="45"/>
      <c r="E10" s="45"/>
      <c r="F10" s="45"/>
      <c r="G10" s="45"/>
      <c r="H10" s="45"/>
      <c r="L10" s="45"/>
      <c r="N10" s="45"/>
      <c r="P10" s="45"/>
      <c r="Q10" s="46" t="s">
        <v>216</v>
      </c>
      <c r="Y10" s="45" t="s">
        <v>119</v>
      </c>
    </row>
    <row r="11" spans="1:29" s="46" customFormat="1" ht="18" customHeight="1" x14ac:dyDescent="0.2">
      <c r="D11" s="45"/>
      <c r="E11" s="45"/>
      <c r="F11" s="45"/>
      <c r="G11" s="45"/>
      <c r="H11" s="45"/>
      <c r="L11" s="45"/>
      <c r="M11" s="46" t="s">
        <v>135</v>
      </c>
      <c r="N11" s="45"/>
      <c r="P11" s="45"/>
      <c r="Q11" s="46" t="s">
        <v>217</v>
      </c>
      <c r="Y11" s="46" t="s">
        <v>120</v>
      </c>
    </row>
    <row r="12" spans="1:29" s="46" customFormat="1" ht="18" customHeight="1" x14ac:dyDescent="0.2">
      <c r="H12" s="45"/>
      <c r="I12" s="67"/>
      <c r="J12" s="67" t="s">
        <v>36</v>
      </c>
      <c r="K12" s="67"/>
      <c r="M12" s="45" t="s">
        <v>95</v>
      </c>
      <c r="N12" s="45"/>
      <c r="O12" s="45" t="s">
        <v>85</v>
      </c>
      <c r="P12" s="45"/>
      <c r="Q12" s="45" t="s">
        <v>218</v>
      </c>
      <c r="R12" s="45"/>
      <c r="S12" s="45" t="s">
        <v>169</v>
      </c>
      <c r="T12" s="45"/>
      <c r="U12" s="45" t="s">
        <v>94</v>
      </c>
      <c r="W12" s="46" t="s">
        <v>94</v>
      </c>
      <c r="Y12" s="46" t="s">
        <v>121</v>
      </c>
      <c r="AA12" s="46" t="s">
        <v>94</v>
      </c>
    </row>
    <row r="13" spans="1:29" s="46" customFormat="1" ht="18" customHeight="1" x14ac:dyDescent="0.2">
      <c r="C13" s="45" t="s">
        <v>86</v>
      </c>
      <c r="D13" s="45"/>
      <c r="E13" s="46" t="s">
        <v>87</v>
      </c>
      <c r="F13" s="45"/>
      <c r="H13" s="45"/>
      <c r="I13" s="45" t="s">
        <v>89</v>
      </c>
      <c r="J13" s="45"/>
      <c r="L13" s="45"/>
      <c r="M13" s="45" t="s">
        <v>96</v>
      </c>
      <c r="N13" s="45"/>
      <c r="O13" s="45" t="s">
        <v>88</v>
      </c>
      <c r="P13" s="45"/>
      <c r="Q13" s="45" t="s">
        <v>183</v>
      </c>
      <c r="R13" s="45"/>
      <c r="S13" s="45" t="s">
        <v>170</v>
      </c>
      <c r="T13" s="45"/>
      <c r="U13" s="45" t="s">
        <v>122</v>
      </c>
      <c r="W13" s="46" t="s">
        <v>28</v>
      </c>
      <c r="Y13" s="46" t="s">
        <v>123</v>
      </c>
      <c r="AA13" s="46" t="s">
        <v>124</v>
      </c>
    </row>
    <row r="14" spans="1:29" s="46" customFormat="1" ht="18" customHeight="1" x14ac:dyDescent="0.2">
      <c r="C14" s="67" t="s">
        <v>130</v>
      </c>
      <c r="D14" s="45"/>
      <c r="E14" s="67" t="s">
        <v>90</v>
      </c>
      <c r="F14" s="45"/>
      <c r="G14" s="67" t="s">
        <v>35</v>
      </c>
      <c r="H14" s="45"/>
      <c r="I14" s="67" t="s">
        <v>92</v>
      </c>
      <c r="J14" s="45"/>
      <c r="K14" s="67" t="s">
        <v>93</v>
      </c>
      <c r="L14" s="45"/>
      <c r="M14" s="67" t="s">
        <v>98</v>
      </c>
      <c r="N14" s="45"/>
      <c r="O14" s="67" t="s">
        <v>91</v>
      </c>
      <c r="P14" s="45"/>
      <c r="Q14" s="73" t="s">
        <v>184</v>
      </c>
      <c r="R14" s="45"/>
      <c r="S14" s="67" t="s">
        <v>200</v>
      </c>
      <c r="T14" s="45"/>
      <c r="U14" s="67" t="s">
        <v>125</v>
      </c>
      <c r="V14" s="45"/>
      <c r="W14" s="67" t="s">
        <v>126</v>
      </c>
      <c r="X14" s="45"/>
      <c r="Y14" s="67" t="s">
        <v>127</v>
      </c>
      <c r="AA14" s="67" t="s">
        <v>128</v>
      </c>
    </row>
    <row r="15" spans="1:29" ht="18" customHeight="1" x14ac:dyDescent="0.2">
      <c r="A15" s="82" t="s">
        <v>187</v>
      </c>
      <c r="C15" s="61">
        <v>1666827</v>
      </c>
      <c r="D15" s="62"/>
      <c r="E15" s="61">
        <v>2062461</v>
      </c>
      <c r="F15" s="62"/>
      <c r="G15" s="61">
        <v>568131</v>
      </c>
      <c r="H15" s="62"/>
      <c r="I15" s="61">
        <v>211675</v>
      </c>
      <c r="J15" s="62"/>
      <c r="K15" s="61">
        <v>447534</v>
      </c>
      <c r="L15" s="62"/>
      <c r="M15" s="61">
        <v>124299</v>
      </c>
      <c r="N15" s="61"/>
      <c r="O15" s="61">
        <v>5478403</v>
      </c>
      <c r="P15" s="62"/>
      <c r="Q15" s="61">
        <v>85453</v>
      </c>
      <c r="R15" s="62"/>
      <c r="S15" s="61">
        <v>-12207</v>
      </c>
      <c r="T15" s="62"/>
      <c r="U15" s="61">
        <f>SUM(M15:S15)</f>
        <v>5675948</v>
      </c>
      <c r="V15" s="62"/>
      <c r="W15" s="61">
        <f>SUM(C15:K15,U15)</f>
        <v>10632576</v>
      </c>
      <c r="X15" s="62"/>
      <c r="Y15" s="61">
        <v>119537</v>
      </c>
      <c r="Z15" s="62"/>
      <c r="AA15" s="62">
        <f>SUM(W15,Y15)</f>
        <v>10752113</v>
      </c>
      <c r="AC15" s="64"/>
    </row>
    <row r="16" spans="1:29" ht="18" customHeight="1" x14ac:dyDescent="0.2">
      <c r="A16" s="26" t="s">
        <v>233</v>
      </c>
      <c r="C16" s="61">
        <v>0</v>
      </c>
      <c r="D16" s="62"/>
      <c r="E16" s="61">
        <v>0</v>
      </c>
      <c r="F16" s="62"/>
      <c r="G16" s="61">
        <v>0</v>
      </c>
      <c r="H16" s="62"/>
      <c r="I16" s="61">
        <v>0</v>
      </c>
      <c r="J16" s="62"/>
      <c r="K16" s="61">
        <f>SUM('PL&amp;OCI'!F100)</f>
        <v>-487973</v>
      </c>
      <c r="L16" s="62"/>
      <c r="M16" s="61">
        <v>0</v>
      </c>
      <c r="N16" s="61"/>
      <c r="O16" s="61">
        <v>0</v>
      </c>
      <c r="P16" s="62"/>
      <c r="Q16" s="62">
        <v>0</v>
      </c>
      <c r="R16" s="62"/>
      <c r="S16" s="62">
        <v>0</v>
      </c>
      <c r="T16" s="62"/>
      <c r="U16" s="61">
        <f>SUM(M16:S16)</f>
        <v>0</v>
      </c>
      <c r="V16" s="62"/>
      <c r="W16" s="61">
        <f>SUM(C16:K16,U16)</f>
        <v>-487973</v>
      </c>
      <c r="X16" s="62"/>
      <c r="Y16" s="61">
        <f>SUM('PL&amp;OCI'!F101)</f>
        <v>119</v>
      </c>
      <c r="Z16" s="62"/>
      <c r="AA16" s="62">
        <f>SUM(W16:Y16)</f>
        <v>-487854</v>
      </c>
      <c r="AC16" s="64"/>
    </row>
    <row r="17" spans="1:29" ht="18" customHeight="1" x14ac:dyDescent="0.2">
      <c r="A17" s="26" t="s">
        <v>148</v>
      </c>
      <c r="C17" s="63">
        <v>0</v>
      </c>
      <c r="D17" s="62"/>
      <c r="E17" s="63">
        <v>0</v>
      </c>
      <c r="F17" s="62"/>
      <c r="G17" s="63">
        <v>0</v>
      </c>
      <c r="H17" s="62"/>
      <c r="I17" s="63">
        <v>0</v>
      </c>
      <c r="J17" s="62"/>
      <c r="K17" s="63">
        <v>0</v>
      </c>
      <c r="L17" s="62"/>
      <c r="M17" s="63">
        <v>-1648</v>
      </c>
      <c r="N17" s="61"/>
      <c r="O17" s="63">
        <v>0</v>
      </c>
      <c r="P17" s="62"/>
      <c r="Q17" s="68">
        <v>106563</v>
      </c>
      <c r="R17" s="62"/>
      <c r="S17" s="68">
        <v>5564</v>
      </c>
      <c r="T17" s="62"/>
      <c r="U17" s="63">
        <f>SUM(M17:S17)</f>
        <v>110479</v>
      </c>
      <c r="V17" s="62"/>
      <c r="W17" s="63">
        <f>SUM(C17:K17,U17)</f>
        <v>110479</v>
      </c>
      <c r="X17" s="62"/>
      <c r="Y17" s="63">
        <v>205</v>
      </c>
      <c r="Z17" s="62"/>
      <c r="AA17" s="68">
        <f>SUM(W17:Y17)</f>
        <v>110684</v>
      </c>
      <c r="AC17" s="64"/>
    </row>
    <row r="18" spans="1:29" ht="18" customHeight="1" x14ac:dyDescent="0.2">
      <c r="A18" s="26" t="s">
        <v>156</v>
      </c>
      <c r="C18" s="69">
        <f>SUM(C16:C17)</f>
        <v>0</v>
      </c>
      <c r="D18" s="61"/>
      <c r="E18" s="69">
        <f>SUM(E16:E17)</f>
        <v>0</v>
      </c>
      <c r="F18" s="61"/>
      <c r="G18" s="69">
        <f>SUM(G16:G17)</f>
        <v>0</v>
      </c>
      <c r="H18" s="61"/>
      <c r="I18" s="69">
        <f>SUM(I16:I17)</f>
        <v>0</v>
      </c>
      <c r="J18" s="61"/>
      <c r="K18" s="69">
        <f>SUM(K16:K17)</f>
        <v>-487973</v>
      </c>
      <c r="L18" s="62"/>
      <c r="M18" s="69">
        <f>SUM(M16:M17)</f>
        <v>-1648</v>
      </c>
      <c r="N18" s="69"/>
      <c r="O18" s="69">
        <f>SUM(O16:O17)</f>
        <v>0</v>
      </c>
      <c r="P18" s="61"/>
      <c r="Q18" s="69">
        <f>SUM(Q16:Q17)</f>
        <v>106563</v>
      </c>
      <c r="R18" s="61"/>
      <c r="S18" s="69">
        <f>SUM(S16:S17)</f>
        <v>5564</v>
      </c>
      <c r="T18" s="61"/>
      <c r="U18" s="69">
        <f>SUM(U16:U17)</f>
        <v>110479</v>
      </c>
      <c r="V18" s="62"/>
      <c r="W18" s="69">
        <f>SUM(W16:W17)</f>
        <v>-377494</v>
      </c>
      <c r="X18" s="62"/>
      <c r="Y18" s="69">
        <f>SUM(Y16:Y17)</f>
        <v>324</v>
      </c>
      <c r="Z18" s="62"/>
      <c r="AA18" s="69">
        <f>SUM(AA16:AA17)</f>
        <v>-377170</v>
      </c>
      <c r="AC18" s="64"/>
    </row>
    <row r="19" spans="1:29" ht="18" customHeight="1" x14ac:dyDescent="0.2">
      <c r="A19" s="26" t="s">
        <v>171</v>
      </c>
      <c r="C19" s="69">
        <v>0</v>
      </c>
      <c r="D19" s="61"/>
      <c r="E19" s="69">
        <v>0</v>
      </c>
      <c r="F19" s="61"/>
      <c r="G19" s="69">
        <v>0</v>
      </c>
      <c r="H19" s="61"/>
      <c r="I19" s="69">
        <v>0</v>
      </c>
      <c r="J19" s="61"/>
      <c r="K19" s="69">
        <v>15015</v>
      </c>
      <c r="L19" s="62"/>
      <c r="M19" s="69">
        <v>0</v>
      </c>
      <c r="N19" s="69"/>
      <c r="O19" s="69">
        <f>-K19</f>
        <v>-15015</v>
      </c>
      <c r="P19" s="61"/>
      <c r="Q19" s="69">
        <v>0</v>
      </c>
      <c r="R19" s="61"/>
      <c r="S19" s="69">
        <v>0</v>
      </c>
      <c r="T19" s="61"/>
      <c r="U19" s="63">
        <f>SUM(M19:S19)</f>
        <v>-15015</v>
      </c>
      <c r="V19" s="62"/>
      <c r="W19" s="69">
        <v>0</v>
      </c>
      <c r="X19" s="62"/>
      <c r="Y19" s="69">
        <v>0</v>
      </c>
      <c r="Z19" s="62"/>
      <c r="AA19" s="69">
        <v>0</v>
      </c>
      <c r="AC19" s="64"/>
    </row>
    <row r="20" spans="1:29" ht="18" customHeight="1" thickBot="1" x14ac:dyDescent="0.25">
      <c r="A20" s="66" t="s">
        <v>223</v>
      </c>
      <c r="C20" s="70">
        <f>SUM(C15,C18:C19)</f>
        <v>1666827</v>
      </c>
      <c r="D20" s="62"/>
      <c r="E20" s="70">
        <f>SUM(E15,E18:E19)</f>
        <v>2062461</v>
      </c>
      <c r="F20" s="62"/>
      <c r="G20" s="70">
        <f>SUM(G15,G18:G19)</f>
        <v>568131</v>
      </c>
      <c r="H20" s="62"/>
      <c r="I20" s="70">
        <f>SUM(I15,I18:I19)</f>
        <v>211675</v>
      </c>
      <c r="J20" s="62"/>
      <c r="K20" s="70">
        <f>SUM(K15,K18:K19)</f>
        <v>-25424</v>
      </c>
      <c r="L20" s="62"/>
      <c r="M20" s="70">
        <f>SUM(M15,M18:M19)</f>
        <v>122651</v>
      </c>
      <c r="N20" s="61"/>
      <c r="O20" s="70">
        <f>SUM(O15,O18:O19)</f>
        <v>5463388</v>
      </c>
      <c r="P20" s="62"/>
      <c r="Q20" s="70">
        <f>SUM(Q15,Q18:Q19)</f>
        <v>192016</v>
      </c>
      <c r="R20" s="62"/>
      <c r="S20" s="70">
        <f>SUM(S15,S18:S19)</f>
        <v>-6643</v>
      </c>
      <c r="T20" s="62"/>
      <c r="U20" s="70">
        <f>SUM(U15,U18:U19)</f>
        <v>5771412</v>
      </c>
      <c r="V20" s="62"/>
      <c r="W20" s="70">
        <f>SUM(W15,W18:W19)</f>
        <v>10255082</v>
      </c>
      <c r="X20" s="62"/>
      <c r="Y20" s="70">
        <f>SUM(Y15,Y18:Y19)</f>
        <v>119861</v>
      </c>
      <c r="Z20" s="62"/>
      <c r="AA20" s="70">
        <f>SUM(AA15,AA18:AA19)</f>
        <v>10374943</v>
      </c>
      <c r="AC20" s="64"/>
    </row>
    <row r="21" spans="1:29" ht="18" customHeight="1" thickTop="1" x14ac:dyDescent="0.2">
      <c r="A21" s="66"/>
      <c r="C21" s="71"/>
      <c r="D21" s="62"/>
      <c r="E21" s="71"/>
      <c r="F21" s="62"/>
      <c r="G21" s="71"/>
      <c r="H21" s="62"/>
      <c r="I21" s="71"/>
      <c r="J21" s="62"/>
      <c r="K21" s="71"/>
      <c r="L21" s="62"/>
      <c r="M21" s="71"/>
      <c r="N21" s="61"/>
      <c r="O21" s="71"/>
      <c r="P21" s="62"/>
      <c r="Q21" s="62"/>
      <c r="R21" s="62"/>
      <c r="S21" s="62"/>
      <c r="T21" s="62"/>
      <c r="U21" s="71"/>
      <c r="V21" s="62"/>
      <c r="W21" s="71"/>
      <c r="X21" s="62"/>
      <c r="Y21" s="71"/>
      <c r="Z21" s="62"/>
      <c r="AA21" s="61"/>
      <c r="AC21" s="64"/>
    </row>
    <row r="22" spans="1:29" ht="18" customHeight="1" x14ac:dyDescent="0.2">
      <c r="A22" s="66" t="s">
        <v>204</v>
      </c>
      <c r="C22" s="61">
        <v>1666827</v>
      </c>
      <c r="D22" s="62"/>
      <c r="E22" s="61">
        <v>2062461</v>
      </c>
      <c r="F22" s="62"/>
      <c r="G22" s="61">
        <v>568131</v>
      </c>
      <c r="H22" s="62"/>
      <c r="I22" s="61">
        <v>211675</v>
      </c>
      <c r="J22" s="62"/>
      <c r="K22" s="61">
        <v>-556051</v>
      </c>
      <c r="L22" s="62"/>
      <c r="M22" s="61">
        <v>115240</v>
      </c>
      <c r="N22" s="61"/>
      <c r="O22" s="61">
        <v>5450230</v>
      </c>
      <c r="P22" s="62"/>
      <c r="Q22" s="62">
        <v>191926</v>
      </c>
      <c r="R22" s="62"/>
      <c r="S22" s="62">
        <v>-6793</v>
      </c>
      <c r="T22" s="62"/>
      <c r="U22" s="61">
        <f>SUM(M22:S22)</f>
        <v>5750603</v>
      </c>
      <c r="V22" s="62"/>
      <c r="W22" s="61">
        <f>SUM(C22:K22,U22)</f>
        <v>9703646</v>
      </c>
      <c r="X22" s="62"/>
      <c r="Y22" s="61">
        <v>118137</v>
      </c>
      <c r="Z22" s="62"/>
      <c r="AA22" s="62">
        <f>SUM(W22:Y22)</f>
        <v>9821783</v>
      </c>
      <c r="AC22" s="64"/>
    </row>
    <row r="23" spans="1:29" ht="18" customHeight="1" x14ac:dyDescent="0.2">
      <c r="A23" s="26" t="s">
        <v>196</v>
      </c>
      <c r="C23" s="61">
        <v>0</v>
      </c>
      <c r="D23" s="62"/>
      <c r="E23" s="61">
        <v>0</v>
      </c>
      <c r="F23" s="62"/>
      <c r="G23" s="61">
        <v>0</v>
      </c>
      <c r="H23" s="62"/>
      <c r="I23" s="61">
        <v>0</v>
      </c>
      <c r="J23" s="62"/>
      <c r="K23" s="61">
        <f>'PL&amp;OCI'!D100</f>
        <v>-100493</v>
      </c>
      <c r="L23" s="62"/>
      <c r="M23" s="61">
        <v>0</v>
      </c>
      <c r="N23" s="61"/>
      <c r="O23" s="61">
        <v>0</v>
      </c>
      <c r="P23" s="62"/>
      <c r="Q23" s="62">
        <v>0</v>
      </c>
      <c r="R23" s="62"/>
      <c r="S23" s="62">
        <v>0</v>
      </c>
      <c r="T23" s="62"/>
      <c r="U23" s="61">
        <f>SUM(M23:S23)</f>
        <v>0</v>
      </c>
      <c r="V23" s="62"/>
      <c r="W23" s="61">
        <f>SUM(C23:K23,U23)</f>
        <v>-100493</v>
      </c>
      <c r="X23" s="62"/>
      <c r="Y23" s="61">
        <f>'PL&amp;OCI'!D101</f>
        <v>-3634</v>
      </c>
      <c r="Z23" s="62"/>
      <c r="AA23" s="62">
        <f>SUM(W23:Y23)</f>
        <v>-104127</v>
      </c>
      <c r="AC23" s="64"/>
    </row>
    <row r="24" spans="1:29" ht="18" customHeight="1" x14ac:dyDescent="0.2">
      <c r="A24" s="26" t="s">
        <v>148</v>
      </c>
      <c r="C24" s="63">
        <v>0</v>
      </c>
      <c r="D24" s="62"/>
      <c r="E24" s="63">
        <v>0</v>
      </c>
      <c r="F24" s="62"/>
      <c r="G24" s="63">
        <v>0</v>
      </c>
      <c r="H24" s="62"/>
      <c r="I24" s="63">
        <v>0</v>
      </c>
      <c r="J24" s="62"/>
      <c r="K24" s="63">
        <v>0</v>
      </c>
      <c r="L24" s="62"/>
      <c r="M24" s="63">
        <v>3294</v>
      </c>
      <c r="N24" s="61"/>
      <c r="O24" s="63">
        <v>0</v>
      </c>
      <c r="P24" s="62"/>
      <c r="Q24" s="68">
        <f>'PL&amp;OCI'!D127</f>
        <v>-44919</v>
      </c>
      <c r="R24" s="62"/>
      <c r="S24" s="68">
        <f>'PL&amp;OCI'!D122+'PL&amp;OCI'!D128</f>
        <v>1215</v>
      </c>
      <c r="T24" s="62"/>
      <c r="U24" s="63">
        <f>SUM(M24:S24)</f>
        <v>-40410</v>
      </c>
      <c r="V24" s="62"/>
      <c r="W24" s="63">
        <f>SUM(C24:K24,U24)</f>
        <v>-40410</v>
      </c>
      <c r="X24" s="62"/>
      <c r="Y24" s="63">
        <v>1227</v>
      </c>
      <c r="Z24" s="62"/>
      <c r="AA24" s="68">
        <f>SUM(W24:Y24)</f>
        <v>-39183</v>
      </c>
      <c r="AC24" s="64"/>
    </row>
    <row r="25" spans="1:29" ht="18" customHeight="1" x14ac:dyDescent="0.2">
      <c r="A25" s="26" t="s">
        <v>156</v>
      </c>
      <c r="C25" s="69">
        <f>SUM(C23:C24)</f>
        <v>0</v>
      </c>
      <c r="D25" s="61"/>
      <c r="E25" s="69">
        <f>SUM(E23:E24)</f>
        <v>0</v>
      </c>
      <c r="F25" s="61"/>
      <c r="G25" s="69">
        <f>SUM(G23:G24)</f>
        <v>0</v>
      </c>
      <c r="H25" s="61"/>
      <c r="I25" s="69">
        <f>SUM(I23:I24)</f>
        <v>0</v>
      </c>
      <c r="J25" s="61"/>
      <c r="K25" s="69">
        <f>SUM(K23:K24)</f>
        <v>-100493</v>
      </c>
      <c r="L25" s="62"/>
      <c r="M25" s="69">
        <f>SUM(M23:M24)</f>
        <v>3294</v>
      </c>
      <c r="N25" s="69"/>
      <c r="O25" s="69">
        <f>SUM(O23:O24)</f>
        <v>0</v>
      </c>
      <c r="P25" s="61"/>
      <c r="Q25" s="69">
        <f>SUM(Q23:Q24)</f>
        <v>-44919</v>
      </c>
      <c r="R25" s="61"/>
      <c r="S25" s="69">
        <f>SUM(S23:S24)</f>
        <v>1215</v>
      </c>
      <c r="T25" s="61"/>
      <c r="U25" s="69">
        <f>SUM(U23:U24)</f>
        <v>-40410</v>
      </c>
      <c r="V25" s="62"/>
      <c r="W25" s="69">
        <f>SUM(W23:W24)</f>
        <v>-140903</v>
      </c>
      <c r="X25" s="62"/>
      <c r="Y25" s="69">
        <f>SUM(Y23:Y24)</f>
        <v>-2407</v>
      </c>
      <c r="Z25" s="62"/>
      <c r="AA25" s="69">
        <f>SUM(AA23:AA24)</f>
        <v>-143310</v>
      </c>
      <c r="AC25" s="64"/>
    </row>
    <row r="26" spans="1:29" ht="18" customHeight="1" x14ac:dyDescent="0.2">
      <c r="A26" s="43" t="s">
        <v>171</v>
      </c>
      <c r="C26" s="61">
        <v>0</v>
      </c>
      <c r="D26" s="62"/>
      <c r="E26" s="61">
        <v>0</v>
      </c>
      <c r="F26" s="62"/>
      <c r="G26" s="61">
        <v>0</v>
      </c>
      <c r="H26" s="62"/>
      <c r="I26" s="61">
        <v>0</v>
      </c>
      <c r="J26" s="61"/>
      <c r="K26" s="69">
        <v>28988</v>
      </c>
      <c r="L26" s="62"/>
      <c r="M26" s="69">
        <v>0</v>
      </c>
      <c r="N26" s="69"/>
      <c r="O26" s="69">
        <f>-K26</f>
        <v>-28988</v>
      </c>
      <c r="P26" s="61"/>
      <c r="Q26" s="61">
        <v>0</v>
      </c>
      <c r="R26" s="61"/>
      <c r="S26" s="61">
        <v>0</v>
      </c>
      <c r="T26" s="61"/>
      <c r="U26" s="61">
        <f>SUM(M26:S26)</f>
        <v>-28988</v>
      </c>
      <c r="V26" s="62"/>
      <c r="W26" s="61">
        <f>SUM(C26:K26,U26)</f>
        <v>0</v>
      </c>
      <c r="X26" s="62"/>
      <c r="Y26" s="69">
        <v>0</v>
      </c>
      <c r="Z26" s="62"/>
      <c r="AA26" s="62">
        <f>SUM(W26:Y26)</f>
        <v>0</v>
      </c>
      <c r="AC26" s="64"/>
    </row>
    <row r="27" spans="1:29" ht="18" customHeight="1" thickBot="1" x14ac:dyDescent="0.25">
      <c r="A27" s="66" t="s">
        <v>224</v>
      </c>
      <c r="C27" s="70">
        <f>SUM(C22,C25:C25)</f>
        <v>1666827</v>
      </c>
      <c r="D27" s="62"/>
      <c r="E27" s="70">
        <f>SUM(E22,E25:E25)</f>
        <v>2062461</v>
      </c>
      <c r="F27" s="62"/>
      <c r="G27" s="70">
        <f>SUM(G22,G25:G25)</f>
        <v>568131</v>
      </c>
      <c r="H27" s="62"/>
      <c r="I27" s="70">
        <f>SUM(I22,I25:I25)</f>
        <v>211675</v>
      </c>
      <c r="J27" s="62"/>
      <c r="K27" s="70">
        <f>SUM(K22,K25:K26)</f>
        <v>-627556</v>
      </c>
      <c r="L27" s="62"/>
      <c r="M27" s="70">
        <f>SUM(M22,M25:M26)</f>
        <v>118534</v>
      </c>
      <c r="N27" s="61"/>
      <c r="O27" s="70">
        <f>SUM(O22,O25:O26)</f>
        <v>5421242</v>
      </c>
      <c r="P27" s="62"/>
      <c r="Q27" s="70">
        <f>SUM(Q22,Q25:Q26)</f>
        <v>147007</v>
      </c>
      <c r="R27" s="62"/>
      <c r="S27" s="70">
        <f>SUM(S22,S25:S26)</f>
        <v>-5578</v>
      </c>
      <c r="T27" s="62"/>
      <c r="U27" s="70">
        <f>SUM(U22,U25:U26)</f>
        <v>5681205</v>
      </c>
      <c r="V27" s="62"/>
      <c r="W27" s="70">
        <f>SUM(W22,W25:W26)</f>
        <v>9562743</v>
      </c>
      <c r="X27" s="62"/>
      <c r="Y27" s="70">
        <f>SUM(Y22,Y25:Y26)</f>
        <v>115730</v>
      </c>
      <c r="Z27" s="62"/>
      <c r="AA27" s="70">
        <f>SUM(AA22,AA25:AA25)</f>
        <v>9678473</v>
      </c>
      <c r="AC27" s="64"/>
    </row>
    <row r="28" spans="1:29" ht="18" customHeight="1" thickTop="1" x14ac:dyDescent="0.2">
      <c r="C28" s="64">
        <f>SUM(C22-BS!F72)</f>
        <v>0</v>
      </c>
      <c r="D28" s="26"/>
      <c r="E28" s="64">
        <f>SUM(E22-BS!F73)</f>
        <v>0</v>
      </c>
      <c r="F28" s="26"/>
      <c r="G28" s="64">
        <f>SUM(G22-BS!F74)</f>
        <v>0</v>
      </c>
      <c r="H28" s="26"/>
      <c r="I28" s="64">
        <f>SUM(I22-BS!F76)</f>
        <v>0</v>
      </c>
      <c r="J28" s="26"/>
      <c r="K28" s="64">
        <f>SUM(K22-BS!F77)</f>
        <v>0</v>
      </c>
      <c r="L28" s="26"/>
      <c r="Q28" s="26"/>
      <c r="R28" s="26"/>
      <c r="S28" s="26"/>
      <c r="T28" s="26"/>
      <c r="U28" s="64">
        <f>SUM(U22-BS!F78)</f>
        <v>0</v>
      </c>
      <c r="W28" s="64">
        <f>SUM(W22-BS!F79)</f>
        <v>0</v>
      </c>
      <c r="Y28" s="64">
        <f>SUM(Y22-BS!F80)</f>
        <v>0</v>
      </c>
      <c r="AA28" s="64">
        <f>SUM(AA22-BS!F81)</f>
        <v>0</v>
      </c>
      <c r="AC28" s="64"/>
    </row>
    <row r="29" spans="1:29" ht="18" customHeight="1" x14ac:dyDescent="0.2">
      <c r="C29" s="64">
        <f>SUM(C27-BS!D72)</f>
        <v>0</v>
      </c>
      <c r="D29" s="26"/>
      <c r="E29" s="64">
        <f>SUM(E27-BS!D73)</f>
        <v>0</v>
      </c>
      <c r="F29" s="26"/>
      <c r="G29" s="64">
        <f>SUM(G27-BS!D74)</f>
        <v>0</v>
      </c>
      <c r="H29" s="26"/>
      <c r="I29" s="64">
        <f>SUM(I27-BS!D76)</f>
        <v>0</v>
      </c>
      <c r="J29" s="26"/>
      <c r="K29" s="64">
        <f>SUM(K27-BS!D77)</f>
        <v>0</v>
      </c>
      <c r="L29" s="26"/>
      <c r="Q29" s="26"/>
      <c r="R29" s="26"/>
      <c r="S29" s="26"/>
      <c r="T29" s="26"/>
      <c r="U29" s="64">
        <f>SUM(U27-BS!D78)</f>
        <v>0</v>
      </c>
      <c r="W29" s="64">
        <f>SUM(W27-BS!D79)</f>
        <v>0</v>
      </c>
      <c r="Y29" s="64">
        <f>SUM(Y27-BS!D80)</f>
        <v>0</v>
      </c>
      <c r="Z29" s="62"/>
      <c r="AA29" s="64">
        <f>SUM(AA27-BS!D81)</f>
        <v>0</v>
      </c>
      <c r="AC29" s="64"/>
    </row>
    <row r="30" spans="1:29" ht="18" customHeight="1" x14ac:dyDescent="0.2">
      <c r="A30" s="26" t="s">
        <v>185</v>
      </c>
      <c r="D30" s="26"/>
      <c r="F30" s="26"/>
      <c r="H30" s="26"/>
      <c r="J30" s="26"/>
      <c r="L30" s="26"/>
      <c r="Q30" s="26"/>
      <c r="R30" s="26"/>
      <c r="S30" s="26"/>
      <c r="T30" s="26"/>
      <c r="Z30" s="62"/>
    </row>
    <row r="31" spans="1:29" ht="18" customHeight="1" x14ac:dyDescent="0.2">
      <c r="D31" s="26"/>
      <c r="F31" s="26"/>
      <c r="H31" s="26"/>
      <c r="J31" s="26"/>
      <c r="L31" s="26"/>
      <c r="Q31" s="26"/>
      <c r="R31" s="26"/>
      <c r="S31" s="26"/>
      <c r="T31" s="26"/>
      <c r="Z31" s="62"/>
    </row>
  </sheetData>
  <mergeCells count="7">
    <mergeCell ref="A2:W2"/>
    <mergeCell ref="A3:W3"/>
    <mergeCell ref="A4:W4"/>
    <mergeCell ref="C6:AA6"/>
    <mergeCell ref="M9:S9"/>
    <mergeCell ref="M8:U8"/>
    <mergeCell ref="C7:W7"/>
  </mergeCells>
  <phoneticPr fontId="9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70" fitToWidth="0" fitToHeight="0" orientation="landscape" r:id="rId1"/>
  <rowBreaks count="5" manualBreakCount="5">
    <brk id="77" max="16383" man="1"/>
    <brk id="120" max="16383" man="1"/>
    <brk id="138" max="16383" man="1"/>
    <brk id="177" max="16383" man="1"/>
    <brk id="20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AE24"/>
  <sheetViews>
    <sheetView showGridLines="0" view="pageBreakPreview" zoomScale="85" zoomScaleNormal="85" zoomScaleSheetLayoutView="85" workbookViewId="0">
      <selection activeCell="I22" sqref="I22"/>
    </sheetView>
  </sheetViews>
  <sheetFormatPr defaultColWidth="9.140625" defaultRowHeight="18.75" customHeight="1" x14ac:dyDescent="0.2"/>
  <cols>
    <col min="1" max="1" width="27.5703125" style="115" customWidth="1"/>
    <col min="2" max="2" width="1.85546875" style="115" customWidth="1"/>
    <col min="3" max="3" width="16.5703125" style="115" customWidth="1"/>
    <col min="4" max="4" width="1.5703125" style="116" customWidth="1"/>
    <col min="5" max="5" width="16.5703125" style="115" customWidth="1"/>
    <col min="6" max="6" width="1.5703125" style="116" customWidth="1"/>
    <col min="7" max="7" width="16.5703125" style="115" customWidth="1"/>
    <col min="8" max="8" width="1.5703125" style="115" customWidth="1"/>
    <col min="9" max="9" width="16.5703125" style="115" customWidth="1"/>
    <col min="10" max="10" width="1.5703125" style="116" customWidth="1"/>
    <col min="11" max="11" width="16.5703125" style="115" customWidth="1"/>
    <col min="12" max="12" width="1.5703125" style="116" customWidth="1"/>
    <col min="13" max="13" width="16.5703125" style="115" customWidth="1"/>
    <col min="14" max="14" width="1.5703125" style="116" customWidth="1"/>
    <col min="15" max="15" width="16.5703125" style="115" customWidth="1"/>
    <col min="16" max="16" width="0.140625" style="115" customWidth="1"/>
    <col min="17" max="16384" width="9.140625" style="115"/>
  </cols>
  <sheetData>
    <row r="1" spans="1:16" ht="18.75" customHeight="1" x14ac:dyDescent="0.2">
      <c r="O1" s="117" t="s">
        <v>136</v>
      </c>
    </row>
    <row r="2" spans="1:16" s="118" customFormat="1" ht="18.75" customHeight="1" x14ac:dyDescent="0.2">
      <c r="A2" s="161" t="s">
        <v>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6" s="118" customFormat="1" ht="18.75" customHeight="1" x14ac:dyDescent="0.2">
      <c r="A3" s="161" t="s">
        <v>133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6" s="118" customFormat="1" ht="18.75" customHeight="1" x14ac:dyDescent="0.2">
      <c r="A4" s="161" t="s">
        <v>226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</row>
    <row r="5" spans="1:16" ht="18.75" customHeight="1" x14ac:dyDescent="0.2">
      <c r="O5" s="119" t="s">
        <v>137</v>
      </c>
    </row>
    <row r="6" spans="1:16" ht="18.75" customHeight="1" x14ac:dyDescent="0.2">
      <c r="C6" s="162" t="s">
        <v>2</v>
      </c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</row>
    <row r="7" spans="1:16" s="120" customFormat="1" ht="18.75" customHeight="1" x14ac:dyDescent="0.2">
      <c r="F7" s="121"/>
      <c r="K7" s="163" t="s">
        <v>109</v>
      </c>
      <c r="L7" s="163"/>
      <c r="M7" s="163"/>
      <c r="N7" s="121"/>
      <c r="O7" s="122"/>
    </row>
    <row r="8" spans="1:16" s="120" customFormat="1" ht="18.75" customHeight="1" x14ac:dyDescent="0.2">
      <c r="F8" s="121"/>
      <c r="G8" s="160" t="s">
        <v>36</v>
      </c>
      <c r="H8" s="160"/>
      <c r="I8" s="160"/>
      <c r="K8" s="123" t="s">
        <v>118</v>
      </c>
      <c r="L8" s="121"/>
      <c r="M8" s="121"/>
      <c r="N8" s="121"/>
      <c r="O8" s="122"/>
    </row>
    <row r="9" spans="1:16" s="120" customFormat="1" ht="18.75" customHeight="1" x14ac:dyDescent="0.2">
      <c r="C9" s="121" t="s">
        <v>86</v>
      </c>
      <c r="D9" s="121"/>
      <c r="E9" s="120" t="s">
        <v>87</v>
      </c>
      <c r="F9" s="121"/>
      <c r="G9" s="121" t="s">
        <v>89</v>
      </c>
      <c r="H9" s="121"/>
      <c r="K9" s="121" t="s">
        <v>129</v>
      </c>
      <c r="L9" s="121"/>
      <c r="M9" s="120" t="s">
        <v>157</v>
      </c>
      <c r="N9" s="121"/>
      <c r="O9" s="120" t="s">
        <v>97</v>
      </c>
    </row>
    <row r="10" spans="1:16" s="120" customFormat="1" ht="18.75" customHeight="1" x14ac:dyDescent="0.2">
      <c r="C10" s="123" t="s">
        <v>130</v>
      </c>
      <c r="D10" s="121"/>
      <c r="E10" s="123" t="s">
        <v>90</v>
      </c>
      <c r="F10" s="121"/>
      <c r="G10" s="123" t="s">
        <v>92</v>
      </c>
      <c r="H10" s="121"/>
      <c r="I10" s="123" t="s">
        <v>93</v>
      </c>
      <c r="J10" s="121"/>
      <c r="K10" s="123" t="s">
        <v>91</v>
      </c>
      <c r="L10" s="121"/>
      <c r="M10" s="123" t="s">
        <v>125</v>
      </c>
      <c r="N10" s="121"/>
      <c r="O10" s="123" t="s">
        <v>128</v>
      </c>
    </row>
    <row r="11" spans="1:16" s="124" customFormat="1" ht="18.75" customHeight="1" x14ac:dyDescent="0.2">
      <c r="A11" s="118" t="s">
        <v>187</v>
      </c>
      <c r="C11" s="125">
        <v>1666827</v>
      </c>
      <c r="D11" s="126"/>
      <c r="E11" s="125">
        <v>2062461</v>
      </c>
      <c r="F11" s="126"/>
      <c r="G11" s="125">
        <v>211675</v>
      </c>
      <c r="H11" s="126"/>
      <c r="I11" s="125">
        <v>367018</v>
      </c>
      <c r="J11" s="126"/>
      <c r="K11" s="125">
        <v>141313</v>
      </c>
      <c r="L11" s="125"/>
      <c r="M11" s="125">
        <f>SUM(K11:L11)</f>
        <v>141313</v>
      </c>
      <c r="N11" s="126"/>
      <c r="O11" s="125">
        <f>SUM(C11:I11,M11)</f>
        <v>4449294</v>
      </c>
    </row>
    <row r="12" spans="1:16" s="124" customFormat="1" ht="18.75" customHeight="1" x14ac:dyDescent="0.2">
      <c r="A12" s="127" t="s">
        <v>196</v>
      </c>
      <c r="C12" s="125">
        <v>0</v>
      </c>
      <c r="D12" s="126"/>
      <c r="E12" s="125">
        <v>0</v>
      </c>
      <c r="F12" s="126"/>
      <c r="G12" s="125">
        <v>0</v>
      </c>
      <c r="H12" s="126"/>
      <c r="I12" s="125">
        <f>SUM('PL&amp;OCI'!J100)</f>
        <v>-35052</v>
      </c>
      <c r="J12" s="126"/>
      <c r="K12" s="125">
        <v>0</v>
      </c>
      <c r="L12" s="125"/>
      <c r="M12" s="125">
        <f>SUM(K12:L12)</f>
        <v>0</v>
      </c>
      <c r="N12" s="126"/>
      <c r="O12" s="125">
        <f>SUM(C12:I12,M12)</f>
        <v>-35052</v>
      </c>
    </row>
    <row r="13" spans="1:16" s="124" customFormat="1" ht="18.75" customHeight="1" x14ac:dyDescent="0.2">
      <c r="A13" s="127" t="s">
        <v>148</v>
      </c>
      <c r="C13" s="128">
        <v>0</v>
      </c>
      <c r="D13" s="126"/>
      <c r="E13" s="128">
        <v>0</v>
      </c>
      <c r="F13" s="126"/>
      <c r="G13" s="128">
        <v>0</v>
      </c>
      <c r="H13" s="126"/>
      <c r="I13" s="128">
        <v>0</v>
      </c>
      <c r="J13" s="126"/>
      <c r="K13" s="128">
        <v>0</v>
      </c>
      <c r="L13" s="129"/>
      <c r="M13" s="128">
        <f>SUM(K13:L13)</f>
        <v>0</v>
      </c>
      <c r="N13" s="126"/>
      <c r="O13" s="130">
        <f>SUM(C13:I13,M13)</f>
        <v>0</v>
      </c>
    </row>
    <row r="14" spans="1:16" ht="18.75" customHeight="1" x14ac:dyDescent="0.2">
      <c r="A14" s="116" t="s">
        <v>156</v>
      </c>
      <c r="C14" s="128">
        <f>SUM(C12:C13)</f>
        <v>0</v>
      </c>
      <c r="D14" s="126"/>
      <c r="E14" s="128">
        <f>SUM(E12:E13)</f>
        <v>0</v>
      </c>
      <c r="F14" s="126"/>
      <c r="G14" s="128">
        <f>SUM(G12:G13)</f>
        <v>0</v>
      </c>
      <c r="H14" s="126"/>
      <c r="I14" s="128">
        <f>SUM(I12:I13)</f>
        <v>-35052</v>
      </c>
      <c r="J14" s="126"/>
      <c r="K14" s="128">
        <f>SUM(K12:K13)</f>
        <v>0</v>
      </c>
      <c r="L14" s="129"/>
      <c r="M14" s="128">
        <f>SUM(M12:M13)</f>
        <v>0</v>
      </c>
      <c r="N14" s="126"/>
      <c r="O14" s="128">
        <f>SUM(O12:O13)</f>
        <v>-35052</v>
      </c>
    </row>
    <row r="15" spans="1:16" ht="18.75" customHeight="1" thickBot="1" x14ac:dyDescent="0.25">
      <c r="A15" s="118" t="s">
        <v>225</v>
      </c>
      <c r="C15" s="131">
        <f>SUM(C11,C14)</f>
        <v>1666827</v>
      </c>
      <c r="D15" s="126"/>
      <c r="E15" s="131">
        <f>SUM(E11,E14)</f>
        <v>2062461</v>
      </c>
      <c r="F15" s="126"/>
      <c r="G15" s="131">
        <f>SUM(G11,G14)</f>
        <v>211675</v>
      </c>
      <c r="H15" s="126"/>
      <c r="I15" s="131">
        <f>SUM(I11,I14)</f>
        <v>331966</v>
      </c>
      <c r="J15" s="126"/>
      <c r="K15" s="131">
        <f>SUM(K11,K14)</f>
        <v>141313</v>
      </c>
      <c r="L15" s="125"/>
      <c r="M15" s="131">
        <f>SUM(M11,M14)</f>
        <v>141313</v>
      </c>
      <c r="N15" s="126"/>
      <c r="O15" s="131">
        <f>SUM(O11,O14)</f>
        <v>4414242</v>
      </c>
    </row>
    <row r="16" spans="1:16" ht="18.75" customHeight="1" thickTop="1" x14ac:dyDescent="0.2">
      <c r="C16" s="132"/>
      <c r="D16" s="133"/>
      <c r="E16" s="132"/>
      <c r="F16" s="133"/>
      <c r="G16" s="132"/>
      <c r="H16" s="132"/>
      <c r="I16" s="132"/>
      <c r="J16" s="133"/>
      <c r="K16" s="132"/>
      <c r="L16" s="132"/>
      <c r="M16" s="132"/>
      <c r="N16" s="132"/>
      <c r="O16" s="132"/>
    </row>
    <row r="17" spans="1:31" s="127" customFormat="1" ht="18" customHeight="1" x14ac:dyDescent="0.2">
      <c r="A17" s="118" t="s">
        <v>204</v>
      </c>
      <c r="C17" s="125">
        <v>1666827</v>
      </c>
      <c r="D17" s="126"/>
      <c r="E17" s="125">
        <v>2062461</v>
      </c>
      <c r="F17" s="126"/>
      <c r="G17" s="125">
        <v>211675</v>
      </c>
      <c r="H17" s="126"/>
      <c r="I17" s="125">
        <v>297352</v>
      </c>
      <c r="J17" s="126"/>
      <c r="K17" s="125">
        <v>141313</v>
      </c>
      <c r="L17" s="126"/>
      <c r="M17" s="125">
        <f>SUM(K17:L17)</f>
        <v>141313</v>
      </c>
      <c r="N17" s="126"/>
      <c r="O17" s="125">
        <f>SUM(C17:I17,M17)</f>
        <v>4379628</v>
      </c>
      <c r="P17" s="126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</row>
    <row r="18" spans="1:31" s="116" customFormat="1" ht="18.75" customHeight="1" x14ac:dyDescent="0.2">
      <c r="A18" s="127" t="s">
        <v>196</v>
      </c>
      <c r="C18" s="125">
        <v>0</v>
      </c>
      <c r="D18" s="126"/>
      <c r="E18" s="125">
        <v>0</v>
      </c>
      <c r="F18" s="126"/>
      <c r="G18" s="125">
        <v>0</v>
      </c>
      <c r="H18" s="126"/>
      <c r="I18" s="125">
        <f>'PL&amp;OCI'!H100</f>
        <v>-34340</v>
      </c>
      <c r="J18" s="126"/>
      <c r="K18" s="125">
        <v>0</v>
      </c>
      <c r="L18" s="125"/>
      <c r="M18" s="125">
        <f>SUM(K18:L18)</f>
        <v>0</v>
      </c>
      <c r="N18" s="126"/>
      <c r="O18" s="125">
        <f>SUM(C18:I18,M18)</f>
        <v>-34340</v>
      </c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</row>
    <row r="19" spans="1:31" s="116" customFormat="1" ht="18.75" customHeight="1" x14ac:dyDescent="0.2">
      <c r="A19" s="127" t="s">
        <v>148</v>
      </c>
      <c r="C19" s="128">
        <v>0</v>
      </c>
      <c r="D19" s="126"/>
      <c r="E19" s="128">
        <v>0</v>
      </c>
      <c r="F19" s="126"/>
      <c r="G19" s="128">
        <v>0</v>
      </c>
      <c r="H19" s="126"/>
      <c r="I19" s="128">
        <v>0</v>
      </c>
      <c r="J19" s="126"/>
      <c r="K19" s="128">
        <f>'PL&amp;OCI'!H131</f>
        <v>0</v>
      </c>
      <c r="L19" s="129"/>
      <c r="M19" s="128">
        <f>SUM(K19:L19)</f>
        <v>0</v>
      </c>
      <c r="N19" s="126"/>
      <c r="O19" s="130">
        <f>SUM(C19:I19,M19)</f>
        <v>0</v>
      </c>
    </row>
    <row r="20" spans="1:31" ht="20.25" customHeight="1" x14ac:dyDescent="0.2">
      <c r="A20" s="116" t="s">
        <v>138</v>
      </c>
      <c r="C20" s="128">
        <f>SUM(C18:C19)</f>
        <v>0</v>
      </c>
      <c r="D20" s="126"/>
      <c r="E20" s="128">
        <f>SUM(E18:E19)</f>
        <v>0</v>
      </c>
      <c r="F20" s="126"/>
      <c r="G20" s="128">
        <f>SUM(G18:G19)</f>
        <v>0</v>
      </c>
      <c r="H20" s="126"/>
      <c r="I20" s="128">
        <f>SUM(I18:I19)</f>
        <v>-34340</v>
      </c>
      <c r="J20" s="126"/>
      <c r="K20" s="128">
        <f>SUM(K18:K19)</f>
        <v>0</v>
      </c>
      <c r="L20" s="129"/>
      <c r="M20" s="128">
        <f>SUM(M18:M19)</f>
        <v>0</v>
      </c>
      <c r="N20" s="126"/>
      <c r="O20" s="128">
        <f>SUM(O18:O19)</f>
        <v>-34340</v>
      </c>
    </row>
    <row r="21" spans="1:31" ht="18.75" customHeight="1" thickBot="1" x14ac:dyDescent="0.25">
      <c r="A21" s="118" t="s">
        <v>224</v>
      </c>
      <c r="C21" s="131">
        <f>SUM(C17,C20)</f>
        <v>1666827</v>
      </c>
      <c r="D21" s="126"/>
      <c r="E21" s="131">
        <f>SUM(E17,E20)</f>
        <v>2062461</v>
      </c>
      <c r="F21" s="126"/>
      <c r="G21" s="131">
        <f>SUM(G17,G20)</f>
        <v>211675</v>
      </c>
      <c r="H21" s="126"/>
      <c r="I21" s="131">
        <f>SUM(I17,I20)</f>
        <v>263012</v>
      </c>
      <c r="J21" s="126"/>
      <c r="K21" s="131">
        <f>SUM(K17,K20)</f>
        <v>141313</v>
      </c>
      <c r="L21" s="125"/>
      <c r="M21" s="131">
        <f>SUM(M17,M20)</f>
        <v>141313</v>
      </c>
      <c r="N21" s="126"/>
      <c r="O21" s="131">
        <f>SUM(O17,O20)</f>
        <v>4345288</v>
      </c>
    </row>
    <row r="22" spans="1:31" ht="18.75" customHeight="1" thickTop="1" x14ac:dyDescent="0.2">
      <c r="A22" s="118"/>
      <c r="C22" s="134">
        <f>SUM(C17-BS!J72)</f>
        <v>0</v>
      </c>
      <c r="D22" s="135"/>
      <c r="E22" s="134">
        <f>SUM(E17-BS!J73)</f>
        <v>0</v>
      </c>
      <c r="F22" s="135"/>
      <c r="G22" s="134">
        <f>SUM(G17-BS!J76)</f>
        <v>0</v>
      </c>
      <c r="H22" s="135"/>
      <c r="I22" s="134">
        <f>SUM(I17-BS!J77)</f>
        <v>0</v>
      </c>
      <c r="J22" s="135"/>
      <c r="K22" s="134"/>
      <c r="L22" s="134"/>
      <c r="M22" s="134">
        <f>SUM(M17-BS!J78)</f>
        <v>0</v>
      </c>
      <c r="N22" s="135"/>
      <c r="O22" s="134">
        <f>SUM(O17-BS!J81)</f>
        <v>0</v>
      </c>
    </row>
    <row r="23" spans="1:31" ht="18.75" customHeight="1" x14ac:dyDescent="0.2">
      <c r="C23" s="136">
        <f>SUM(C21-BS!H72)</f>
        <v>0</v>
      </c>
      <c r="D23" s="137"/>
      <c r="E23" s="136">
        <f>SUM(E21-BS!H73)</f>
        <v>0</v>
      </c>
      <c r="F23" s="137"/>
      <c r="G23" s="136">
        <f>SUM(G21-BS!H76)</f>
        <v>0</v>
      </c>
      <c r="H23" s="138"/>
      <c r="I23" s="136">
        <f>SUM(I21-BS!H77)</f>
        <v>0</v>
      </c>
      <c r="J23" s="137"/>
      <c r="K23" s="136"/>
      <c r="L23" s="138"/>
      <c r="M23" s="136">
        <f>SUM(M21-BS!H78)</f>
        <v>0</v>
      </c>
      <c r="N23" s="138"/>
      <c r="O23" s="136">
        <f>SUM(O21-BS!H81)</f>
        <v>0</v>
      </c>
    </row>
    <row r="24" spans="1:31" ht="18.75" customHeight="1" x14ac:dyDescent="0.2">
      <c r="A24" s="116" t="s">
        <v>185</v>
      </c>
    </row>
  </sheetData>
  <mergeCells count="6">
    <mergeCell ref="G8:I8"/>
    <mergeCell ref="A4:P4"/>
    <mergeCell ref="A2:O2"/>
    <mergeCell ref="A3:O3"/>
    <mergeCell ref="C6:O6"/>
    <mergeCell ref="K7:M7"/>
  </mergeCells>
  <phoneticPr fontId="9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90" fitToWidth="0" fitToHeight="0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J121"/>
  <sheetViews>
    <sheetView showGridLines="0" tabSelected="1" view="pageBreakPreview" topLeftCell="A16" zoomScaleNormal="100" zoomScaleSheetLayoutView="100" workbookViewId="0">
      <selection activeCell="A23" sqref="A23"/>
    </sheetView>
  </sheetViews>
  <sheetFormatPr defaultColWidth="9.140625" defaultRowHeight="22.5" customHeight="1" x14ac:dyDescent="0.2"/>
  <cols>
    <col min="1" max="1" width="46.140625" style="3" customWidth="1"/>
    <col min="2" max="2" width="5.5703125" style="3" customWidth="1"/>
    <col min="3" max="3" width="1.42578125" style="3" customWidth="1"/>
    <col min="4" max="4" width="14.5703125" style="3" bestFit="1" customWidth="1"/>
    <col min="5" max="5" width="1.42578125" style="3" customWidth="1"/>
    <col min="6" max="6" width="13.42578125" style="3" bestFit="1" customWidth="1"/>
    <col min="7" max="7" width="1.42578125" style="3" customWidth="1"/>
    <col min="8" max="8" width="12.5703125" style="3" customWidth="1"/>
    <col min="9" max="9" width="1.42578125" style="3" customWidth="1"/>
    <col min="10" max="10" width="12.5703125" style="3" customWidth="1"/>
    <col min="11" max="16384" width="9.140625" style="3"/>
  </cols>
  <sheetData>
    <row r="1" spans="1:10" s="147" customFormat="1" ht="18.95" customHeight="1" x14ac:dyDescent="0.2">
      <c r="J1" s="2" t="s">
        <v>136</v>
      </c>
    </row>
    <row r="2" spans="1:10" s="147" customFormat="1" ht="18.95" customHeight="1" x14ac:dyDescent="0.2">
      <c r="A2" s="147" t="s">
        <v>0</v>
      </c>
      <c r="J2" s="29"/>
    </row>
    <row r="3" spans="1:10" s="147" customFormat="1" ht="18.95" customHeight="1" x14ac:dyDescent="0.2">
      <c r="A3" s="147" t="s">
        <v>58</v>
      </c>
    </row>
    <row r="4" spans="1:10" s="147" customFormat="1" ht="18.95" customHeight="1" x14ac:dyDescent="0.2">
      <c r="A4" s="147" t="s">
        <v>226</v>
      </c>
    </row>
    <row r="5" spans="1:10" ht="18.95" customHeight="1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137</v>
      </c>
    </row>
    <row r="6" spans="1:10" s="147" customFormat="1" ht="18.95" customHeight="1" x14ac:dyDescent="0.2">
      <c r="A6" s="4"/>
      <c r="B6" s="4"/>
      <c r="C6" s="4"/>
      <c r="D6" s="5"/>
      <c r="E6" s="146" t="s">
        <v>1</v>
      </c>
      <c r="F6" s="5"/>
      <c r="G6" s="4"/>
      <c r="H6" s="5"/>
      <c r="I6" s="146" t="s">
        <v>2</v>
      </c>
      <c r="J6" s="5"/>
    </row>
    <row r="7" spans="1:10" ht="18.95" customHeight="1" x14ac:dyDescent="0.2">
      <c r="B7" s="6"/>
      <c r="D7" s="87">
        <v>2565</v>
      </c>
      <c r="F7" s="87">
        <v>2564</v>
      </c>
      <c r="H7" s="87">
        <v>2565</v>
      </c>
      <c r="J7" s="87">
        <v>2564</v>
      </c>
    </row>
    <row r="8" spans="1:10" ht="18.95" customHeight="1" x14ac:dyDescent="0.2">
      <c r="A8" s="147" t="s">
        <v>59</v>
      </c>
    </row>
    <row r="9" spans="1:10" ht="18.95" customHeight="1" x14ac:dyDescent="0.2">
      <c r="A9" s="3" t="s">
        <v>232</v>
      </c>
      <c r="D9" s="8">
        <f>SUM('PL&amp;OCI'!D95)</f>
        <v>-41296</v>
      </c>
      <c r="F9" s="8">
        <f>SUM('PL&amp;OCI'!F95)</f>
        <v>-463727</v>
      </c>
      <c r="H9" s="8">
        <v>-36102</v>
      </c>
      <c r="J9" s="8">
        <f>SUM('PL&amp;OCI'!J95)</f>
        <v>-37250</v>
      </c>
    </row>
    <row r="10" spans="1:10" ht="18.95" customHeight="1" x14ac:dyDescent="0.2">
      <c r="A10" s="3" t="s">
        <v>234</v>
      </c>
      <c r="D10" s="8"/>
      <c r="E10" s="8"/>
      <c r="F10" s="8"/>
      <c r="G10" s="8"/>
      <c r="H10" s="8"/>
      <c r="I10" s="8"/>
      <c r="J10" s="8"/>
    </row>
    <row r="11" spans="1:10" ht="18.95" customHeight="1" x14ac:dyDescent="0.2">
      <c r="A11" s="3" t="s">
        <v>153</v>
      </c>
      <c r="D11" s="8"/>
      <c r="E11" s="8"/>
      <c r="F11" s="8"/>
      <c r="G11" s="8"/>
      <c r="H11" s="8"/>
      <c r="I11" s="8"/>
      <c r="J11" s="8"/>
    </row>
    <row r="12" spans="1:10" ht="18.95" customHeight="1" x14ac:dyDescent="0.2">
      <c r="A12" s="3" t="s">
        <v>60</v>
      </c>
      <c r="D12" s="8">
        <v>203977</v>
      </c>
      <c r="E12" s="8"/>
      <c r="F12" s="8">
        <v>232462</v>
      </c>
      <c r="G12" s="8"/>
      <c r="H12" s="8">
        <v>2623</v>
      </c>
      <c r="I12" s="8"/>
      <c r="J12" s="8">
        <v>4448</v>
      </c>
    </row>
    <row r="13" spans="1:10" ht="18.95" customHeight="1" x14ac:dyDescent="0.2">
      <c r="A13" s="3" t="s">
        <v>235</v>
      </c>
      <c r="D13" s="9">
        <v>-4975</v>
      </c>
      <c r="E13" s="8"/>
      <c r="F13" s="9">
        <v>17641</v>
      </c>
      <c r="G13" s="8"/>
      <c r="H13" s="9">
        <v>17</v>
      </c>
      <c r="I13" s="8"/>
      <c r="J13" s="9">
        <v>2502</v>
      </c>
    </row>
    <row r="14" spans="1:10" ht="18.95" customHeight="1" x14ac:dyDescent="0.2">
      <c r="A14" s="3" t="s">
        <v>211</v>
      </c>
      <c r="D14" s="9">
        <v>1668</v>
      </c>
      <c r="E14" s="8"/>
      <c r="F14" s="9">
        <v>322</v>
      </c>
      <c r="G14" s="8"/>
      <c r="H14" s="9">
        <v>0</v>
      </c>
      <c r="I14" s="8"/>
      <c r="J14" s="9">
        <v>0</v>
      </c>
    </row>
    <row r="15" spans="1:10" ht="18.95" customHeight="1" x14ac:dyDescent="0.2">
      <c r="A15" s="3" t="s">
        <v>215</v>
      </c>
      <c r="D15" s="9">
        <v>0</v>
      </c>
      <c r="E15" s="8"/>
      <c r="F15" s="9">
        <v>-961</v>
      </c>
      <c r="G15" s="8"/>
      <c r="H15" s="9">
        <v>0</v>
      </c>
      <c r="I15" s="8"/>
      <c r="J15" s="9">
        <v>0</v>
      </c>
    </row>
    <row r="16" spans="1:10" ht="18.95" customHeight="1" x14ac:dyDescent="0.2">
      <c r="A16" s="3" t="s">
        <v>172</v>
      </c>
      <c r="D16" s="16">
        <v>-21065</v>
      </c>
      <c r="E16" s="8"/>
      <c r="F16" s="16">
        <v>-19692</v>
      </c>
      <c r="G16" s="8"/>
      <c r="H16" s="9">
        <v>0</v>
      </c>
      <c r="I16" s="8"/>
      <c r="J16" s="16">
        <v>0</v>
      </c>
    </row>
    <row r="17" spans="1:10" ht="18.95" customHeight="1" x14ac:dyDescent="0.2">
      <c r="A17" s="3" t="s">
        <v>236</v>
      </c>
      <c r="D17" s="9">
        <v>34</v>
      </c>
      <c r="E17" s="8"/>
      <c r="F17" s="9">
        <v>-14942</v>
      </c>
      <c r="G17" s="8"/>
      <c r="H17" s="9">
        <v>0</v>
      </c>
      <c r="I17" s="8"/>
      <c r="J17" s="9">
        <v>0</v>
      </c>
    </row>
    <row r="18" spans="1:10" ht="18.95" customHeight="1" x14ac:dyDescent="0.2">
      <c r="A18" s="3" t="s">
        <v>158</v>
      </c>
      <c r="D18" s="8">
        <v>607</v>
      </c>
      <c r="E18" s="8"/>
      <c r="F18" s="8">
        <v>2</v>
      </c>
      <c r="G18" s="8"/>
      <c r="H18" s="9">
        <v>0</v>
      </c>
      <c r="I18" s="8"/>
      <c r="J18" s="8">
        <v>0</v>
      </c>
    </row>
    <row r="19" spans="1:10" ht="18.95" customHeight="1" x14ac:dyDescent="0.2">
      <c r="A19" s="153" t="s">
        <v>227</v>
      </c>
      <c r="D19" s="8">
        <v>0</v>
      </c>
      <c r="E19" s="8"/>
      <c r="F19" s="8">
        <v>0</v>
      </c>
      <c r="G19" s="8"/>
      <c r="H19" s="9">
        <v>-19074</v>
      </c>
      <c r="I19" s="8"/>
      <c r="J19" s="8">
        <v>-11838</v>
      </c>
    </row>
    <row r="20" spans="1:10" ht="18.95" customHeight="1" x14ac:dyDescent="0.2">
      <c r="A20" s="3" t="s">
        <v>207</v>
      </c>
      <c r="D20" s="8">
        <v>13452</v>
      </c>
      <c r="E20" s="8"/>
      <c r="F20" s="9">
        <v>1867</v>
      </c>
      <c r="G20" s="8"/>
      <c r="H20" s="9">
        <v>0</v>
      </c>
      <c r="I20" s="8"/>
      <c r="J20" s="9">
        <v>625</v>
      </c>
    </row>
    <row r="21" spans="1:10" ht="18.95" customHeight="1" x14ac:dyDescent="0.2">
      <c r="A21" s="28" t="s">
        <v>165</v>
      </c>
      <c r="D21" s="8">
        <v>4567</v>
      </c>
      <c r="E21" s="8"/>
      <c r="F21" s="8">
        <v>18574</v>
      </c>
      <c r="G21" s="8"/>
      <c r="H21" s="8">
        <v>427</v>
      </c>
      <c r="I21" s="8"/>
      <c r="J21" s="8">
        <v>1900</v>
      </c>
    </row>
    <row r="22" spans="1:10" ht="18.95" customHeight="1" x14ac:dyDescent="0.2">
      <c r="A22" s="3" t="s">
        <v>240</v>
      </c>
      <c r="D22" s="8">
        <v>0</v>
      </c>
      <c r="E22" s="8"/>
      <c r="F22" s="8">
        <v>-355</v>
      </c>
      <c r="G22" s="8"/>
      <c r="H22" s="9">
        <v>0</v>
      </c>
      <c r="I22" s="8"/>
      <c r="J22" s="8">
        <v>0</v>
      </c>
    </row>
    <row r="23" spans="1:10" ht="18.95" customHeight="1" x14ac:dyDescent="0.2">
      <c r="A23" s="22" t="s">
        <v>193</v>
      </c>
      <c r="D23" s="9">
        <v>-20819</v>
      </c>
      <c r="E23" s="9"/>
      <c r="F23" s="9">
        <v>-24833</v>
      </c>
      <c r="G23" s="9"/>
      <c r="H23" s="9">
        <v>-22044</v>
      </c>
      <c r="I23" s="8"/>
      <c r="J23" s="9">
        <v>-28346</v>
      </c>
    </row>
    <row r="24" spans="1:10" ht="18.95" customHeight="1" x14ac:dyDescent="0.2">
      <c r="A24" s="22" t="s">
        <v>194</v>
      </c>
      <c r="D24" s="11">
        <v>96417</v>
      </c>
      <c r="E24" s="9"/>
      <c r="F24" s="11">
        <v>127053</v>
      </c>
      <c r="G24" s="9"/>
      <c r="H24" s="11">
        <v>35205</v>
      </c>
      <c r="I24" s="8"/>
      <c r="J24" s="11">
        <v>38140</v>
      </c>
    </row>
    <row r="25" spans="1:10" ht="18.95" customHeight="1" x14ac:dyDescent="0.2">
      <c r="A25" s="22" t="s">
        <v>61</v>
      </c>
      <c r="D25" s="13"/>
      <c r="E25" s="9"/>
      <c r="F25" s="13"/>
      <c r="G25" s="8"/>
      <c r="H25" s="13"/>
      <c r="I25" s="8"/>
      <c r="J25" s="13"/>
    </row>
    <row r="26" spans="1:10" ht="18.95" customHeight="1" x14ac:dyDescent="0.2">
      <c r="A26" s="22" t="s">
        <v>62</v>
      </c>
      <c r="D26" s="13">
        <f>SUM(D9:D24)</f>
        <v>232567</v>
      </c>
      <c r="E26" s="8"/>
      <c r="F26" s="13">
        <f>SUM(F9:F24)</f>
        <v>-126589</v>
      </c>
      <c r="G26" s="8"/>
      <c r="H26" s="58">
        <f>SUM(H9:H24)</f>
        <v>-38948</v>
      </c>
      <c r="I26" s="8"/>
      <c r="J26" s="58">
        <f>SUM(J9:J24)</f>
        <v>-29819</v>
      </c>
    </row>
    <row r="27" spans="1:10" ht="18.95" customHeight="1" x14ac:dyDescent="0.2">
      <c r="A27" s="3" t="s">
        <v>63</v>
      </c>
      <c r="D27" s="8"/>
      <c r="E27" s="8"/>
      <c r="F27" s="8"/>
      <c r="G27" s="8"/>
      <c r="H27" s="8"/>
      <c r="I27" s="8"/>
      <c r="J27" s="8"/>
    </row>
    <row r="28" spans="1:10" ht="18.95" customHeight="1" x14ac:dyDescent="0.2">
      <c r="A28" s="28" t="s">
        <v>116</v>
      </c>
      <c r="D28" s="8">
        <v>-85755</v>
      </c>
      <c r="E28" s="8"/>
      <c r="F28" s="8">
        <v>46767</v>
      </c>
      <c r="G28" s="8"/>
      <c r="H28" s="8">
        <v>-28780</v>
      </c>
      <c r="I28" s="8"/>
      <c r="J28" s="8">
        <v>-16249</v>
      </c>
    </row>
    <row r="29" spans="1:10" ht="18.95" customHeight="1" x14ac:dyDescent="0.2">
      <c r="A29" s="3" t="s">
        <v>64</v>
      </c>
      <c r="D29" s="8">
        <v>-2598</v>
      </c>
      <c r="E29" s="8"/>
      <c r="F29" s="8">
        <v>11096</v>
      </c>
      <c r="G29" s="8"/>
      <c r="H29" s="8">
        <v>0</v>
      </c>
      <c r="I29" s="8"/>
      <c r="J29" s="8">
        <v>0</v>
      </c>
    </row>
    <row r="30" spans="1:10" ht="18.95" customHeight="1" x14ac:dyDescent="0.2">
      <c r="A30" s="3" t="s">
        <v>65</v>
      </c>
      <c r="D30" s="8">
        <v>97601</v>
      </c>
      <c r="E30" s="8"/>
      <c r="F30" s="8">
        <v>34832</v>
      </c>
      <c r="G30" s="8"/>
      <c r="H30" s="8">
        <v>0</v>
      </c>
      <c r="I30" s="8"/>
      <c r="J30" s="8">
        <v>0</v>
      </c>
    </row>
    <row r="31" spans="1:10" ht="18.95" customHeight="1" x14ac:dyDescent="0.2">
      <c r="A31" s="3" t="s">
        <v>174</v>
      </c>
      <c r="D31" s="8">
        <v>-33535</v>
      </c>
      <c r="E31" s="8"/>
      <c r="F31" s="8">
        <v>-638</v>
      </c>
      <c r="G31" s="8"/>
      <c r="H31" s="8">
        <v>0</v>
      </c>
      <c r="I31" s="8"/>
      <c r="J31" s="8">
        <v>0</v>
      </c>
    </row>
    <row r="32" spans="1:10" ht="18.95" customHeight="1" x14ac:dyDescent="0.2">
      <c r="A32" s="3" t="s">
        <v>66</v>
      </c>
      <c r="D32" s="8">
        <v>-62510</v>
      </c>
      <c r="E32" s="8"/>
      <c r="F32" s="8">
        <v>45333</v>
      </c>
      <c r="G32" s="8"/>
      <c r="H32" s="8">
        <v>-839</v>
      </c>
      <c r="I32" s="8"/>
      <c r="J32" s="8">
        <v>9659</v>
      </c>
    </row>
    <row r="33" spans="1:10" ht="18.95" customHeight="1" x14ac:dyDescent="0.2">
      <c r="A33" s="3" t="s">
        <v>67</v>
      </c>
      <c r="D33" s="8">
        <v>99115</v>
      </c>
      <c r="E33" s="8"/>
      <c r="F33" s="8">
        <v>153567</v>
      </c>
      <c r="G33" s="8"/>
      <c r="H33" s="8">
        <v>0</v>
      </c>
      <c r="I33" s="8"/>
      <c r="J33" s="8">
        <v>0</v>
      </c>
    </row>
    <row r="34" spans="1:10" ht="18.95" customHeight="1" x14ac:dyDescent="0.2">
      <c r="A34" s="3" t="s">
        <v>68</v>
      </c>
      <c r="D34" s="8">
        <v>-5582</v>
      </c>
      <c r="E34" s="8"/>
      <c r="F34" s="8">
        <v>-41750</v>
      </c>
      <c r="G34" s="8"/>
      <c r="H34" s="8">
        <v>-1341</v>
      </c>
      <c r="I34" s="8"/>
      <c r="J34" s="8">
        <v>-8095</v>
      </c>
    </row>
    <row r="35" spans="1:10" ht="18.95" customHeight="1" x14ac:dyDescent="0.2">
      <c r="A35" s="3" t="s">
        <v>70</v>
      </c>
      <c r="D35" s="8"/>
      <c r="E35" s="8"/>
      <c r="F35" s="8"/>
      <c r="G35" s="8"/>
      <c r="H35" s="8"/>
      <c r="I35" s="8"/>
      <c r="J35" s="8"/>
    </row>
    <row r="36" spans="1:10" ht="18.95" customHeight="1" x14ac:dyDescent="0.2">
      <c r="A36" s="27" t="s">
        <v>117</v>
      </c>
      <c r="D36" s="8">
        <v>122135</v>
      </c>
      <c r="E36" s="8"/>
      <c r="F36" s="8">
        <v>-186569</v>
      </c>
      <c r="G36" s="8"/>
      <c r="H36" s="8">
        <v>12541</v>
      </c>
      <c r="I36" s="8"/>
      <c r="J36" s="8">
        <v>12277</v>
      </c>
    </row>
    <row r="37" spans="1:10" ht="18.95" customHeight="1" x14ac:dyDescent="0.2">
      <c r="A37" s="3" t="s">
        <v>150</v>
      </c>
      <c r="D37" s="8">
        <v>354353</v>
      </c>
      <c r="E37" s="8"/>
      <c r="F37" s="8">
        <v>-40963</v>
      </c>
      <c r="G37" s="8"/>
      <c r="H37" s="8">
        <v>0</v>
      </c>
      <c r="I37" s="8"/>
      <c r="J37" s="8">
        <v>0</v>
      </c>
    </row>
    <row r="38" spans="1:10" ht="18.95" customHeight="1" x14ac:dyDescent="0.2">
      <c r="A38" s="3" t="s">
        <v>71</v>
      </c>
      <c r="D38" s="8">
        <v>34617</v>
      </c>
      <c r="E38" s="8"/>
      <c r="F38" s="8">
        <v>18853</v>
      </c>
      <c r="G38" s="8"/>
      <c r="H38" s="8">
        <v>4733</v>
      </c>
      <c r="I38" s="8"/>
      <c r="J38" s="8">
        <v>2979</v>
      </c>
    </row>
    <row r="39" spans="1:10" ht="18.95" customHeight="1" x14ac:dyDescent="0.2">
      <c r="A39" s="3" t="s">
        <v>182</v>
      </c>
      <c r="D39" s="8">
        <v>-1908</v>
      </c>
      <c r="E39" s="8"/>
      <c r="F39" s="8">
        <v>-5364</v>
      </c>
      <c r="G39" s="8"/>
      <c r="H39" s="8">
        <v>-612</v>
      </c>
      <c r="I39" s="8"/>
      <c r="J39" s="8">
        <v>-3216</v>
      </c>
    </row>
    <row r="40" spans="1:10" ht="18.95" customHeight="1" x14ac:dyDescent="0.2">
      <c r="A40" s="85" t="s">
        <v>228</v>
      </c>
      <c r="D40" s="8">
        <v>0</v>
      </c>
      <c r="E40" s="8"/>
      <c r="F40" s="8">
        <v>-1419</v>
      </c>
      <c r="G40" s="8"/>
      <c r="H40" s="8">
        <v>0</v>
      </c>
      <c r="I40" s="8"/>
      <c r="J40" s="8">
        <v>0</v>
      </c>
    </row>
    <row r="41" spans="1:10" ht="18.95" customHeight="1" x14ac:dyDescent="0.2">
      <c r="A41" s="3" t="s">
        <v>72</v>
      </c>
      <c r="D41" s="11">
        <v>8972</v>
      </c>
      <c r="E41" s="8"/>
      <c r="F41" s="11">
        <v>-3142</v>
      </c>
      <c r="G41" s="8"/>
      <c r="H41" s="11">
        <v>820</v>
      </c>
      <c r="I41" s="8"/>
      <c r="J41" s="11">
        <v>0</v>
      </c>
    </row>
    <row r="42" spans="1:10" ht="18.95" customHeight="1" x14ac:dyDescent="0.2">
      <c r="A42" s="23" t="s">
        <v>134</v>
      </c>
      <c r="D42" s="8">
        <f>SUM(D26:D41)</f>
        <v>757472</v>
      </c>
      <c r="E42" s="8"/>
      <c r="F42" s="8">
        <f>SUM(F26:F41)</f>
        <v>-95986</v>
      </c>
      <c r="G42" s="8"/>
      <c r="H42" s="8">
        <f>SUM(H26:H41)</f>
        <v>-52426</v>
      </c>
      <c r="I42" s="8"/>
      <c r="J42" s="8">
        <f>SUM(J26:J41)</f>
        <v>-32464</v>
      </c>
    </row>
    <row r="43" spans="1:10" ht="18.95" customHeight="1" x14ac:dyDescent="0.2">
      <c r="A43" s="23" t="s">
        <v>73</v>
      </c>
      <c r="D43" s="8">
        <v>20819</v>
      </c>
      <c r="E43" s="8"/>
      <c r="F43" s="8">
        <v>24832</v>
      </c>
      <c r="G43" s="8"/>
      <c r="H43" s="8">
        <v>20234</v>
      </c>
      <c r="I43" s="8"/>
      <c r="J43" s="8">
        <v>1504</v>
      </c>
    </row>
    <row r="44" spans="1:10" ht="18.95" customHeight="1" x14ac:dyDescent="0.2">
      <c r="A44" s="23" t="s">
        <v>208</v>
      </c>
      <c r="D44" s="8">
        <v>3738</v>
      </c>
      <c r="E44" s="8"/>
      <c r="F44" s="8">
        <v>0</v>
      </c>
      <c r="G44" s="8"/>
      <c r="H44" s="8">
        <v>0</v>
      </c>
      <c r="I44" s="8"/>
      <c r="J44" s="8">
        <v>0</v>
      </c>
    </row>
    <row r="45" spans="1:10" ht="18.95" customHeight="1" x14ac:dyDescent="0.2">
      <c r="A45" s="3" t="s">
        <v>74</v>
      </c>
      <c r="D45" s="8">
        <v>-38018</v>
      </c>
      <c r="E45" s="8"/>
      <c r="F45" s="8">
        <v>-40521</v>
      </c>
      <c r="G45" s="8"/>
      <c r="H45" s="8">
        <v>-9158</v>
      </c>
      <c r="I45" s="8"/>
      <c r="J45" s="8">
        <v>-9102</v>
      </c>
    </row>
    <row r="46" spans="1:10" ht="18.95" customHeight="1" x14ac:dyDescent="0.2">
      <c r="A46" s="3" t="s">
        <v>151</v>
      </c>
      <c r="D46" s="19">
        <v>-26176</v>
      </c>
      <c r="E46" s="8"/>
      <c r="F46" s="11">
        <v>-12993</v>
      </c>
      <c r="G46" s="8"/>
      <c r="H46" s="11">
        <v>-1144</v>
      </c>
      <c r="I46" s="8"/>
      <c r="J46" s="11">
        <v>-135</v>
      </c>
    </row>
    <row r="47" spans="1:10" ht="18.95" customHeight="1" x14ac:dyDescent="0.2">
      <c r="A47" s="147" t="s">
        <v>212</v>
      </c>
      <c r="D47" s="11">
        <f>SUM(D42:D46)</f>
        <v>717835</v>
      </c>
      <c r="E47" s="8"/>
      <c r="F47" s="11">
        <f>SUM(F42:F46)</f>
        <v>-124668</v>
      </c>
      <c r="G47" s="8"/>
      <c r="H47" s="11">
        <f>SUM(H42:H46)</f>
        <v>-42494</v>
      </c>
      <c r="I47" s="8"/>
      <c r="J47" s="11">
        <f>SUM(J42:J46)</f>
        <v>-40197</v>
      </c>
    </row>
    <row r="48" spans="1:10" ht="18.95" customHeight="1" x14ac:dyDescent="0.2"/>
    <row r="49" spans="1:10" ht="19.5" x14ac:dyDescent="0.2">
      <c r="A49" s="3" t="s">
        <v>185</v>
      </c>
    </row>
    <row r="50" spans="1:10" s="147" customFormat="1" ht="20.25" x14ac:dyDescent="0.2">
      <c r="H50" s="31"/>
      <c r="J50" s="2" t="s">
        <v>136</v>
      </c>
    </row>
    <row r="51" spans="1:10" s="147" customFormat="1" ht="20.25" x14ac:dyDescent="0.2">
      <c r="A51" s="147" t="s">
        <v>0</v>
      </c>
      <c r="H51" s="31"/>
      <c r="J51" s="29"/>
    </row>
    <row r="52" spans="1:10" s="147" customFormat="1" ht="20.25" x14ac:dyDescent="0.2">
      <c r="A52" s="147" t="s">
        <v>69</v>
      </c>
      <c r="H52" s="31"/>
    </row>
    <row r="53" spans="1:10" s="147" customFormat="1" ht="20.25" x14ac:dyDescent="0.2">
      <c r="A53" s="147" t="s">
        <v>226</v>
      </c>
      <c r="H53" s="31"/>
    </row>
    <row r="54" spans="1:10" ht="19.5" x14ac:dyDescent="0.2">
      <c r="A54" s="1"/>
      <c r="B54" s="1"/>
      <c r="C54" s="1"/>
      <c r="D54" s="1"/>
      <c r="E54" s="1"/>
      <c r="F54" s="1"/>
      <c r="G54" s="1"/>
      <c r="H54" s="48"/>
      <c r="I54" s="1"/>
      <c r="J54" s="2" t="s">
        <v>137</v>
      </c>
    </row>
    <row r="55" spans="1:10" s="147" customFormat="1" ht="20.25" x14ac:dyDescent="0.2">
      <c r="A55" s="4"/>
      <c r="B55" s="4"/>
      <c r="C55" s="4"/>
      <c r="D55" s="5"/>
      <c r="E55" s="146" t="s">
        <v>1</v>
      </c>
      <c r="F55" s="5"/>
      <c r="G55" s="4"/>
      <c r="H55" s="59"/>
      <c r="I55" s="146" t="s">
        <v>2</v>
      </c>
      <c r="J55" s="5"/>
    </row>
    <row r="56" spans="1:10" ht="19.5" x14ac:dyDescent="0.2">
      <c r="B56" s="6"/>
      <c r="D56" s="87">
        <v>2565</v>
      </c>
      <c r="F56" s="87">
        <v>2564</v>
      </c>
      <c r="H56" s="87">
        <v>2565</v>
      </c>
      <c r="J56" s="87">
        <v>2564</v>
      </c>
    </row>
    <row r="57" spans="1:10" ht="20.25" x14ac:dyDescent="0.2">
      <c r="A57" s="147" t="s">
        <v>75</v>
      </c>
      <c r="D57" s="8"/>
      <c r="E57" s="8"/>
      <c r="F57" s="8"/>
      <c r="G57" s="8"/>
      <c r="H57" s="8"/>
      <c r="I57" s="8"/>
      <c r="J57" s="8"/>
    </row>
    <row r="58" spans="1:10" ht="19.5" x14ac:dyDescent="0.2">
      <c r="A58" s="3" t="s">
        <v>181</v>
      </c>
      <c r="D58" s="8">
        <v>-23</v>
      </c>
      <c r="E58" s="8"/>
      <c r="F58" s="8">
        <v>-45</v>
      </c>
      <c r="G58" s="8"/>
      <c r="H58" s="8">
        <v>0</v>
      </c>
      <c r="I58" s="8"/>
      <c r="J58" s="8">
        <v>0</v>
      </c>
    </row>
    <row r="59" spans="1:10" ht="19.5" x14ac:dyDescent="0.2">
      <c r="A59" s="3" t="s">
        <v>152</v>
      </c>
      <c r="D59" s="8">
        <v>0</v>
      </c>
      <c r="E59" s="8"/>
      <c r="F59" s="8">
        <v>0</v>
      </c>
      <c r="G59" s="8"/>
      <c r="H59" s="8">
        <v>123000</v>
      </c>
      <c r="I59" s="8"/>
      <c r="J59" s="8">
        <v>247000</v>
      </c>
    </row>
    <row r="60" spans="1:10" ht="19.5" x14ac:dyDescent="0.2">
      <c r="A60" s="3" t="s">
        <v>154</v>
      </c>
      <c r="D60" s="8">
        <v>0</v>
      </c>
      <c r="E60" s="8"/>
      <c r="F60" s="8">
        <v>0</v>
      </c>
      <c r="G60" s="8"/>
      <c r="H60" s="8">
        <v>-95000</v>
      </c>
      <c r="I60" s="8"/>
      <c r="J60" s="8">
        <v>-163000</v>
      </c>
    </row>
    <row r="61" spans="1:10" ht="19.5" x14ac:dyDescent="0.2">
      <c r="A61" s="153" t="s">
        <v>229</v>
      </c>
      <c r="D61" s="8">
        <v>19074</v>
      </c>
      <c r="E61" s="8"/>
      <c r="F61" s="8">
        <v>11838</v>
      </c>
      <c r="G61" s="8"/>
      <c r="H61" s="8">
        <v>19074</v>
      </c>
      <c r="I61" s="8"/>
      <c r="J61" s="8">
        <v>11838</v>
      </c>
    </row>
    <row r="62" spans="1:10" ht="19.5" x14ac:dyDescent="0.2">
      <c r="A62" s="3" t="s">
        <v>77</v>
      </c>
      <c r="D62" s="16">
        <v>258</v>
      </c>
      <c r="E62" s="10"/>
      <c r="F62" s="16">
        <v>22511</v>
      </c>
      <c r="G62" s="10"/>
      <c r="H62" s="16">
        <v>0</v>
      </c>
      <c r="I62" s="8"/>
      <c r="J62" s="16">
        <v>0</v>
      </c>
    </row>
    <row r="63" spans="1:10" ht="19.5" x14ac:dyDescent="0.2">
      <c r="A63" s="3" t="s">
        <v>76</v>
      </c>
      <c r="D63" s="9">
        <v>-39198</v>
      </c>
      <c r="E63" s="10"/>
      <c r="F63" s="9">
        <v>-29637</v>
      </c>
      <c r="G63" s="10"/>
      <c r="H63" s="9">
        <v>-788</v>
      </c>
      <c r="I63" s="8"/>
      <c r="J63" s="9">
        <v>-333</v>
      </c>
    </row>
    <row r="64" spans="1:10" ht="20.25" x14ac:dyDescent="0.2">
      <c r="A64" s="147" t="s">
        <v>140</v>
      </c>
      <c r="D64" s="12">
        <f>SUM(D58:D63)</f>
        <v>-19889</v>
      </c>
      <c r="E64" s="8"/>
      <c r="F64" s="12">
        <f>SUM(F58:F63)</f>
        <v>4667</v>
      </c>
      <c r="G64" s="8"/>
      <c r="H64" s="12">
        <f>SUM(H58:H63)</f>
        <v>46286</v>
      </c>
      <c r="I64" s="8"/>
      <c r="J64" s="12">
        <f>SUM(J58:J63)</f>
        <v>95505</v>
      </c>
    </row>
    <row r="65" spans="1:10" ht="20.25" x14ac:dyDescent="0.2">
      <c r="A65" s="147" t="s">
        <v>78</v>
      </c>
      <c r="D65" s="8"/>
      <c r="E65" s="8"/>
      <c r="F65" s="8"/>
      <c r="G65" s="8"/>
      <c r="H65" s="8"/>
      <c r="I65" s="8"/>
      <c r="J65" s="8"/>
    </row>
    <row r="66" spans="1:10" ht="19.5" x14ac:dyDescent="0.2">
      <c r="A66" s="3" t="s">
        <v>237</v>
      </c>
      <c r="D66" s="8">
        <v>-24389</v>
      </c>
      <c r="E66" s="8"/>
      <c r="F66" s="8">
        <v>-3309</v>
      </c>
      <c r="G66" s="8"/>
      <c r="H66" s="8">
        <v>0</v>
      </c>
      <c r="I66" s="8"/>
      <c r="J66" s="8">
        <v>0</v>
      </c>
    </row>
    <row r="67" spans="1:10" ht="19.5" x14ac:dyDescent="0.2">
      <c r="A67" s="3" t="s">
        <v>79</v>
      </c>
      <c r="D67" s="16">
        <v>0</v>
      </c>
      <c r="E67" s="8"/>
      <c r="F67" s="16">
        <v>0</v>
      </c>
      <c r="G67" s="8"/>
      <c r="H67" s="16">
        <v>312000</v>
      </c>
      <c r="I67" s="8"/>
      <c r="J67" s="16">
        <v>90000</v>
      </c>
    </row>
    <row r="68" spans="1:10" ht="19.5" x14ac:dyDescent="0.2">
      <c r="A68" s="3" t="s">
        <v>80</v>
      </c>
      <c r="D68" s="16">
        <v>0</v>
      </c>
      <c r="E68" s="8"/>
      <c r="F68" s="16">
        <v>0</v>
      </c>
      <c r="G68" s="8"/>
      <c r="H68" s="16">
        <v>-316000</v>
      </c>
      <c r="I68" s="8"/>
      <c r="J68" s="16">
        <v>-127000</v>
      </c>
    </row>
    <row r="69" spans="1:10" ht="19.5" x14ac:dyDescent="0.2">
      <c r="A69" s="3" t="s">
        <v>81</v>
      </c>
      <c r="D69" s="9">
        <v>37324</v>
      </c>
      <c r="E69" s="8"/>
      <c r="F69" s="9">
        <v>149475</v>
      </c>
      <c r="G69" s="8"/>
      <c r="H69" s="9">
        <v>0</v>
      </c>
      <c r="I69" s="8"/>
      <c r="J69" s="9">
        <v>0</v>
      </c>
    </row>
    <row r="70" spans="1:10" ht="19.5" x14ac:dyDescent="0.2">
      <c r="A70" s="3" t="s">
        <v>82</v>
      </c>
      <c r="D70" s="9">
        <v>-94479</v>
      </c>
      <c r="E70" s="8"/>
      <c r="F70" s="9">
        <v>-99460</v>
      </c>
      <c r="G70" s="8"/>
      <c r="H70" s="9">
        <v>0</v>
      </c>
      <c r="I70" s="8"/>
      <c r="J70" s="9">
        <v>0</v>
      </c>
    </row>
    <row r="71" spans="1:10" ht="19.5" x14ac:dyDescent="0.2">
      <c r="A71" s="3" t="s">
        <v>209</v>
      </c>
      <c r="D71" s="9">
        <v>-13950</v>
      </c>
      <c r="E71" s="8"/>
      <c r="F71" s="9">
        <v>0</v>
      </c>
      <c r="G71" s="8"/>
      <c r="H71" s="9">
        <v>0</v>
      </c>
      <c r="I71" s="8"/>
      <c r="J71" s="9">
        <v>0</v>
      </c>
    </row>
    <row r="72" spans="1:10" ht="19.5" x14ac:dyDescent="0.2">
      <c r="A72" s="3" t="s">
        <v>210</v>
      </c>
      <c r="D72" s="148">
        <v>-8034</v>
      </c>
      <c r="E72" s="8"/>
      <c r="F72" s="148">
        <v>-4618</v>
      </c>
      <c r="G72" s="8"/>
      <c r="H72" s="148">
        <v>-295</v>
      </c>
      <c r="I72" s="8"/>
      <c r="J72" s="148">
        <v>-318</v>
      </c>
    </row>
    <row r="73" spans="1:10" ht="20.25" x14ac:dyDescent="0.2">
      <c r="A73" s="147" t="s">
        <v>141</v>
      </c>
      <c r="D73" s="11">
        <f>SUM(D66:D72)</f>
        <v>-103528</v>
      </c>
      <c r="E73" s="8"/>
      <c r="F73" s="11">
        <f>SUM(F66:F72)</f>
        <v>42088</v>
      </c>
      <c r="G73" s="8"/>
      <c r="H73" s="11">
        <f>SUM(H66:H72)</f>
        <v>-4295</v>
      </c>
      <c r="I73" s="8"/>
      <c r="J73" s="11">
        <f>SUM(J66:J72)</f>
        <v>-37318</v>
      </c>
    </row>
    <row r="74" spans="1:10" ht="20.45" customHeight="1" x14ac:dyDescent="0.2">
      <c r="A74" s="3" t="s">
        <v>146</v>
      </c>
      <c r="D74" s="11">
        <v>4822</v>
      </c>
      <c r="E74" s="13"/>
      <c r="F74" s="11">
        <v>-2871</v>
      </c>
      <c r="G74" s="13"/>
      <c r="H74" s="11">
        <v>0</v>
      </c>
      <c r="I74" s="13"/>
      <c r="J74" s="11">
        <v>0</v>
      </c>
    </row>
    <row r="75" spans="1:10" ht="20.25" x14ac:dyDescent="0.2">
      <c r="A75" s="147" t="s">
        <v>213</v>
      </c>
      <c r="D75" s="8">
        <f>SUM(D47,D64,D73,D74)</f>
        <v>599240</v>
      </c>
      <c r="E75" s="8"/>
      <c r="F75" s="8">
        <f>SUM(F47,F64,F73,F74)</f>
        <v>-80784</v>
      </c>
      <c r="G75" s="8"/>
      <c r="H75" s="8">
        <f>SUM(H47,H64,H73,H74)</f>
        <v>-503</v>
      </c>
      <c r="I75" s="8"/>
      <c r="J75" s="8">
        <f>SUM(J47,J64,J73,J74)</f>
        <v>17990</v>
      </c>
    </row>
    <row r="76" spans="1:10" ht="19.5" x14ac:dyDescent="0.2">
      <c r="A76" s="3" t="s">
        <v>142</v>
      </c>
      <c r="B76" s="7"/>
      <c r="D76" s="11">
        <v>731929</v>
      </c>
      <c r="E76" s="8"/>
      <c r="F76" s="11">
        <v>568735</v>
      </c>
      <c r="G76" s="8"/>
      <c r="H76" s="11">
        <v>148701</v>
      </c>
      <c r="I76" s="8"/>
      <c r="J76" s="11">
        <v>146681</v>
      </c>
    </row>
    <row r="77" spans="1:10" ht="21" thickBot="1" x14ac:dyDescent="0.25">
      <c r="A77" s="147" t="s">
        <v>205</v>
      </c>
      <c r="D77" s="14">
        <f>SUM(D75:D76)</f>
        <v>1331169</v>
      </c>
      <c r="E77" s="8"/>
      <c r="F77" s="14">
        <f>SUM(F75:F76)</f>
        <v>487951</v>
      </c>
      <c r="G77" s="8"/>
      <c r="H77" s="14">
        <f>SUM(H75:H76)</f>
        <v>148198</v>
      </c>
      <c r="I77" s="8"/>
      <c r="J77" s="14">
        <f>SUM(J75:J76)</f>
        <v>164671</v>
      </c>
    </row>
    <row r="78" spans="1:10" ht="21" thickTop="1" x14ac:dyDescent="0.2">
      <c r="A78" s="147"/>
      <c r="D78" s="13">
        <f>SUM(D77-BS!D11)</f>
        <v>0</v>
      </c>
      <c r="E78" s="8"/>
      <c r="F78" s="13"/>
      <c r="G78" s="8"/>
      <c r="H78" s="13">
        <f>SUM(H77-BS!H11)</f>
        <v>0</v>
      </c>
      <c r="I78" s="8"/>
      <c r="J78" s="13"/>
    </row>
    <row r="79" spans="1:10" ht="20.25" x14ac:dyDescent="0.2">
      <c r="A79" s="147" t="s">
        <v>83</v>
      </c>
      <c r="D79" s="9"/>
      <c r="E79" s="13"/>
      <c r="F79" s="9"/>
      <c r="G79" s="9"/>
      <c r="H79" s="9"/>
      <c r="I79" s="9"/>
      <c r="J79" s="9"/>
    </row>
    <row r="80" spans="1:10" ht="19.5" x14ac:dyDescent="0.2">
      <c r="A80" s="3" t="s">
        <v>155</v>
      </c>
      <c r="D80" s="13"/>
      <c r="E80" s="13"/>
      <c r="F80" s="13"/>
      <c r="G80" s="13"/>
      <c r="H80" s="13"/>
      <c r="I80" s="13"/>
      <c r="J80" s="13"/>
    </row>
    <row r="81" spans="1:10" ht="19.5" x14ac:dyDescent="0.2">
      <c r="A81" s="3" t="s">
        <v>214</v>
      </c>
      <c r="D81" s="13">
        <v>1215</v>
      </c>
      <c r="E81" s="13"/>
      <c r="F81" s="13">
        <v>5564</v>
      </c>
      <c r="G81" s="13"/>
      <c r="H81" s="8">
        <v>0</v>
      </c>
      <c r="I81" s="13"/>
      <c r="J81" s="8">
        <v>0</v>
      </c>
    </row>
    <row r="82" spans="1:10" ht="19.5" x14ac:dyDescent="0.2">
      <c r="A82" s="3" t="s">
        <v>166</v>
      </c>
      <c r="D82" s="8">
        <v>28988</v>
      </c>
      <c r="E82" s="8"/>
      <c r="F82" s="8">
        <v>15015</v>
      </c>
      <c r="G82" s="8"/>
      <c r="H82" s="8">
        <v>0</v>
      </c>
      <c r="I82" s="10"/>
      <c r="J82" s="8">
        <v>0</v>
      </c>
    </row>
    <row r="83" spans="1:10" ht="19.5" x14ac:dyDescent="0.2">
      <c r="A83" s="3" t="s">
        <v>167</v>
      </c>
      <c r="D83" s="8">
        <v>4213</v>
      </c>
      <c r="E83" s="8"/>
      <c r="F83" s="8">
        <v>3201</v>
      </c>
      <c r="G83" s="8"/>
      <c r="H83" s="8">
        <v>0</v>
      </c>
      <c r="I83" s="10"/>
      <c r="J83" s="8">
        <v>0</v>
      </c>
    </row>
    <row r="84" spans="1:10" ht="19.5" x14ac:dyDescent="0.2">
      <c r="A84" s="3" t="s">
        <v>197</v>
      </c>
      <c r="D84" s="8">
        <v>30251</v>
      </c>
      <c r="E84" s="8"/>
      <c r="F84" s="8">
        <v>2787</v>
      </c>
      <c r="G84" s="8"/>
      <c r="H84" s="8">
        <v>0</v>
      </c>
      <c r="I84" s="10"/>
      <c r="J84" s="8">
        <v>1789</v>
      </c>
    </row>
    <row r="85" spans="1:10" ht="19.5" x14ac:dyDescent="0.2">
      <c r="A85" s="85" t="s">
        <v>230</v>
      </c>
      <c r="D85" s="8">
        <v>0</v>
      </c>
      <c r="E85" s="8"/>
      <c r="F85" s="8">
        <v>28354</v>
      </c>
      <c r="G85" s="8"/>
      <c r="H85" s="8">
        <v>0</v>
      </c>
      <c r="I85" s="10"/>
      <c r="J85" s="8">
        <v>0</v>
      </c>
    </row>
    <row r="86" spans="1:10" ht="19.5" x14ac:dyDescent="0.2">
      <c r="A86" s="85" t="s">
        <v>238</v>
      </c>
      <c r="D86" s="8">
        <v>60894</v>
      </c>
      <c r="E86" s="8"/>
      <c r="F86" s="8">
        <v>0</v>
      </c>
      <c r="G86" s="8"/>
      <c r="H86" s="8">
        <v>0</v>
      </c>
      <c r="I86" s="10"/>
      <c r="J86" s="8">
        <v>0</v>
      </c>
    </row>
    <row r="87" spans="1:10" ht="19.5" x14ac:dyDescent="0.2"/>
    <row r="88" spans="1:10" ht="19.5" x14ac:dyDescent="0.2">
      <c r="A88" s="3" t="s">
        <v>185</v>
      </c>
    </row>
    <row r="91" spans="1:10" ht="22.5" customHeight="1" x14ac:dyDescent="0.2">
      <c r="A91" s="80"/>
    </row>
    <row r="92" spans="1:10" ht="22.5" customHeight="1" x14ac:dyDescent="0.2">
      <c r="A92" s="80"/>
    </row>
    <row r="94" spans="1:10" ht="19.5" x14ac:dyDescent="0.2">
      <c r="D94" s="18"/>
      <c r="E94" s="18"/>
      <c r="F94" s="18"/>
      <c r="G94" s="18"/>
      <c r="H94" s="18"/>
      <c r="I94" s="18"/>
      <c r="J94" s="18"/>
    </row>
    <row r="95" spans="1:10" ht="19.5" x14ac:dyDescent="0.2">
      <c r="D95" s="18"/>
      <c r="E95" s="18"/>
      <c r="F95" s="18"/>
      <c r="G95" s="18"/>
      <c r="H95" s="18"/>
      <c r="I95" s="18"/>
      <c r="J95" s="18"/>
    </row>
    <row r="96" spans="1:10" ht="19.5" x14ac:dyDescent="0.2">
      <c r="D96" s="18"/>
      <c r="E96" s="18"/>
      <c r="F96" s="18"/>
      <c r="G96" s="18"/>
      <c r="H96" s="18"/>
      <c r="I96" s="18"/>
      <c r="J96" s="18"/>
    </row>
    <row r="97" spans="4:10" ht="19.5" x14ac:dyDescent="0.2">
      <c r="D97" s="18"/>
      <c r="E97" s="18"/>
      <c r="F97" s="18"/>
      <c r="G97" s="18"/>
      <c r="H97" s="18"/>
      <c r="I97" s="18"/>
      <c r="J97" s="18"/>
    </row>
    <row r="98" spans="4:10" ht="19.5" x14ac:dyDescent="0.2">
      <c r="D98" s="18"/>
      <c r="E98" s="18"/>
      <c r="F98" s="18"/>
      <c r="G98" s="18"/>
      <c r="H98" s="18"/>
      <c r="I98" s="18"/>
      <c r="J98" s="18"/>
    </row>
    <row r="99" spans="4:10" ht="19.5" x14ac:dyDescent="0.2">
      <c r="D99" s="18"/>
      <c r="E99" s="18"/>
      <c r="F99" s="18"/>
      <c r="G99" s="18"/>
      <c r="H99" s="18"/>
      <c r="I99" s="18"/>
      <c r="J99" s="18"/>
    </row>
    <row r="100" spans="4:10" ht="19.5" x14ac:dyDescent="0.2">
      <c r="D100" s="18"/>
      <c r="E100" s="18"/>
      <c r="F100" s="18"/>
      <c r="G100" s="18"/>
      <c r="H100" s="18"/>
      <c r="I100" s="18"/>
      <c r="J100" s="18"/>
    </row>
    <row r="101" spans="4:10" ht="19.5" x14ac:dyDescent="0.2">
      <c r="D101" s="18"/>
      <c r="E101" s="18"/>
      <c r="F101" s="18"/>
      <c r="G101" s="18"/>
      <c r="H101" s="18"/>
      <c r="I101" s="18"/>
      <c r="J101" s="18"/>
    </row>
    <row r="102" spans="4:10" ht="19.5" x14ac:dyDescent="0.2">
      <c r="D102" s="18"/>
      <c r="E102" s="18"/>
      <c r="F102" s="18"/>
      <c r="G102" s="18"/>
      <c r="H102" s="18"/>
      <c r="I102" s="18"/>
      <c r="J102" s="18"/>
    </row>
    <row r="103" spans="4:10" ht="19.5" x14ac:dyDescent="0.2">
      <c r="D103" s="18"/>
      <c r="E103" s="18"/>
      <c r="F103" s="18"/>
      <c r="G103" s="18"/>
      <c r="H103" s="18"/>
      <c r="I103" s="18"/>
      <c r="J103" s="18"/>
    </row>
    <row r="104" spans="4:10" ht="19.5" x14ac:dyDescent="0.2">
      <c r="D104" s="18"/>
      <c r="E104" s="18"/>
      <c r="F104" s="18"/>
      <c r="G104" s="18"/>
      <c r="H104" s="18"/>
      <c r="I104" s="18"/>
      <c r="J104" s="18"/>
    </row>
    <row r="105" spans="4:10" ht="19.5" x14ac:dyDescent="0.2">
      <c r="D105" s="18"/>
      <c r="E105" s="18"/>
      <c r="F105" s="18"/>
      <c r="G105" s="18"/>
      <c r="H105" s="18"/>
      <c r="I105" s="18"/>
      <c r="J105" s="18"/>
    </row>
    <row r="106" spans="4:10" ht="19.5" x14ac:dyDescent="0.2">
      <c r="D106" s="18"/>
      <c r="E106" s="18"/>
      <c r="F106" s="18"/>
      <c r="G106" s="18"/>
      <c r="H106" s="18"/>
      <c r="I106" s="18"/>
      <c r="J106" s="18"/>
    </row>
    <row r="107" spans="4:10" ht="19.5" x14ac:dyDescent="0.2">
      <c r="D107" s="18"/>
      <c r="E107" s="18"/>
      <c r="F107" s="18"/>
      <c r="G107" s="18"/>
      <c r="H107" s="18"/>
      <c r="I107" s="18"/>
      <c r="J107" s="18"/>
    </row>
    <row r="108" spans="4:10" ht="19.5" x14ac:dyDescent="0.2">
      <c r="D108" s="18"/>
      <c r="E108" s="18"/>
      <c r="F108" s="18"/>
      <c r="G108" s="18"/>
      <c r="H108" s="18"/>
      <c r="I108" s="18"/>
      <c r="J108" s="18"/>
    </row>
    <row r="109" spans="4:10" ht="19.5" x14ac:dyDescent="0.2">
      <c r="D109" s="18"/>
      <c r="E109" s="18"/>
      <c r="F109" s="18"/>
      <c r="G109" s="18"/>
      <c r="H109" s="18"/>
      <c r="I109" s="18"/>
      <c r="J109" s="18"/>
    </row>
    <row r="110" spans="4:10" ht="19.5" x14ac:dyDescent="0.2">
      <c r="D110" s="18"/>
      <c r="E110" s="18"/>
      <c r="F110" s="18"/>
      <c r="G110" s="18"/>
      <c r="H110" s="18"/>
      <c r="I110" s="18"/>
      <c r="J110" s="18"/>
    </row>
    <row r="111" spans="4:10" ht="19.5" x14ac:dyDescent="0.2">
      <c r="D111" s="18"/>
      <c r="E111" s="18"/>
      <c r="F111" s="18"/>
      <c r="G111" s="18"/>
      <c r="H111" s="18"/>
      <c r="I111" s="18"/>
      <c r="J111" s="18"/>
    </row>
    <row r="112" spans="4:10" ht="19.5" x14ac:dyDescent="0.2">
      <c r="D112" s="18"/>
      <c r="E112" s="18"/>
      <c r="F112" s="18"/>
      <c r="G112" s="18"/>
      <c r="H112" s="18"/>
      <c r="I112" s="18"/>
      <c r="J112" s="18"/>
    </row>
    <row r="113" spans="4:10" ht="19.5" x14ac:dyDescent="0.2">
      <c r="D113" s="18"/>
      <c r="E113" s="18"/>
      <c r="F113" s="18"/>
      <c r="G113" s="18"/>
      <c r="H113" s="18"/>
      <c r="I113" s="18"/>
      <c r="J113" s="18"/>
    </row>
    <row r="114" spans="4:10" ht="19.5" x14ac:dyDescent="0.2">
      <c r="D114" s="18"/>
      <c r="E114" s="18"/>
      <c r="F114" s="18"/>
      <c r="G114" s="18"/>
      <c r="H114" s="18"/>
      <c r="I114" s="18"/>
      <c r="J114" s="18"/>
    </row>
    <row r="115" spans="4:10" ht="19.5" x14ac:dyDescent="0.2">
      <c r="D115" s="18"/>
      <c r="E115" s="18"/>
      <c r="F115" s="18"/>
      <c r="G115" s="18"/>
      <c r="H115" s="18"/>
      <c r="I115" s="18"/>
      <c r="J115" s="18"/>
    </row>
    <row r="116" spans="4:10" ht="19.5" x14ac:dyDescent="0.2">
      <c r="D116" s="18"/>
      <c r="E116" s="18"/>
      <c r="F116" s="18"/>
      <c r="G116" s="18"/>
      <c r="H116" s="18"/>
      <c r="I116" s="18"/>
      <c r="J116" s="18"/>
    </row>
    <row r="117" spans="4:10" ht="19.5" x14ac:dyDescent="0.2">
      <c r="D117" s="18"/>
      <c r="E117" s="18"/>
      <c r="F117" s="18"/>
      <c r="G117" s="18"/>
      <c r="H117" s="18"/>
      <c r="I117" s="18"/>
      <c r="J117" s="18"/>
    </row>
    <row r="118" spans="4:10" ht="19.5" x14ac:dyDescent="0.2">
      <c r="D118" s="18"/>
      <c r="E118" s="18"/>
      <c r="F118" s="18"/>
      <c r="G118" s="18"/>
      <c r="H118" s="18"/>
      <c r="I118" s="18"/>
      <c r="J118" s="18"/>
    </row>
    <row r="119" spans="4:10" ht="19.5" x14ac:dyDescent="0.2">
      <c r="D119" s="18"/>
      <c r="E119" s="18"/>
      <c r="F119" s="18"/>
      <c r="G119" s="18"/>
      <c r="H119" s="18"/>
      <c r="I119" s="18"/>
      <c r="J119" s="18"/>
    </row>
    <row r="120" spans="4:10" ht="19.5" x14ac:dyDescent="0.2">
      <c r="D120" s="18"/>
      <c r="E120" s="18"/>
      <c r="F120" s="18"/>
      <c r="G120" s="18"/>
      <c r="H120" s="18"/>
      <c r="I120" s="18"/>
      <c r="J120" s="18"/>
    </row>
    <row r="121" spans="4:10" ht="19.5" x14ac:dyDescent="0.2">
      <c r="D121" s="18"/>
      <c r="E121" s="18"/>
      <c r="F121" s="18"/>
      <c r="G121" s="18"/>
      <c r="H121" s="18"/>
      <c r="I121" s="18"/>
      <c r="J121" s="18"/>
    </row>
  </sheetData>
  <pageMargins left="0.78740157480314965" right="0.39370078740157483" top="0.78740157480314965" bottom="0.39370078740157483" header="0.19685039370078741" footer="0.19685039370078741"/>
  <pageSetup paperSize="9" scale="82" fitToWidth="0" fitToHeight="0" orientation="portrait" r:id="rId1"/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6" ma:contentTypeDescription="Create a new document." ma:contentTypeScope="" ma:versionID="013c7b2eac6e53ca503801df1c1594e0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f95595cf4bfc5c216a5e7c4b556e0f78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customXml/itemProps3.xml><?xml version="1.0" encoding="utf-8"?>
<ds:datastoreItem xmlns:ds="http://schemas.openxmlformats.org/officeDocument/2006/customXml" ds:itemID="{4A27BE6A-1143-4C07-B3D8-C897FE75B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65872</vt:lpwstr>
  </property>
  <property fmtid="{D5CDD505-2E9C-101B-9397-08002B2CF9AE}" pid="4" name="OptimizationTime">
    <vt:lpwstr>20220808_1250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PL&amp;OCI</vt:lpstr>
      <vt:lpstr>ce-conso</vt:lpstr>
      <vt:lpstr>ce-company</vt:lpstr>
      <vt:lpstr>Cash Flow</vt:lpstr>
      <vt:lpstr>'Cash Flow'!Print_Area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2022-08-01T10:28:24Z</cp:lastPrinted>
  <dcterms:created xsi:type="dcterms:W3CDTF">2011-09-21T03:52:48Z</dcterms:created>
  <dcterms:modified xsi:type="dcterms:W3CDTF">2022-08-01T10:28:25Z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