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YE12'21\"/>
    </mc:Choice>
  </mc:AlternateContent>
  <xr:revisionPtr revIDLastSave="0" documentId="13_ncr:1_{B830CD27-33E6-44BC-A9A1-CD500E7540C5}" xr6:coauthVersionLast="46" xr6:coauthVersionMax="46" xr10:uidLastSave="{00000000-0000-0000-0000-000000000000}"/>
  <bookViews>
    <workbookView xWindow="-120" yWindow="-120" windowWidth="20730" windowHeight="11160" tabRatio="737" activeTab="4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cashflow!$A$1:$J$102</definedName>
    <definedName name="_xlnm.Print_Area" localSheetId="3">company!$A$1:$P$24</definedName>
    <definedName name="_xlnm.Print_Area" localSheetId="1">PL!$A$1:$K$74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3" i="1" l="1"/>
  <c r="C70" i="6"/>
  <c r="D72" i="1"/>
  <c r="D64" i="1"/>
  <c r="J62" i="4"/>
  <c r="F62" i="4"/>
  <c r="J30" i="4"/>
  <c r="X28" i="5"/>
  <c r="Z28" i="5" s="1"/>
  <c r="AD28" i="5" s="1"/>
  <c r="I82" i="6"/>
  <c r="I70" i="6"/>
  <c r="E82" i="6"/>
  <c r="E70" i="6"/>
  <c r="I8" i="6"/>
  <c r="I31" i="6" s="1"/>
  <c r="I47" i="6" s="1"/>
  <c r="I52" i="6" s="1"/>
  <c r="E8" i="6"/>
  <c r="E31" i="6" s="1"/>
  <c r="E47" i="6" s="1"/>
  <c r="E52" i="6" s="1"/>
  <c r="J64" i="1"/>
  <c r="J54" i="1"/>
  <c r="J65" i="1" s="1"/>
  <c r="J46" i="1"/>
  <c r="F72" i="1"/>
  <c r="F64" i="1"/>
  <c r="F65" i="1" s="1"/>
  <c r="F54" i="1"/>
  <c r="F46" i="1"/>
  <c r="F67" i="1" s="1"/>
  <c r="J19" i="1"/>
  <c r="J20" i="1" s="1"/>
  <c r="J24" i="1" s="1"/>
  <c r="J26" i="1" s="1"/>
  <c r="J29" i="1" s="1"/>
  <c r="J35" i="1" s="1"/>
  <c r="J12" i="1"/>
  <c r="F35" i="1"/>
  <c r="F31" i="1"/>
  <c r="F19" i="1"/>
  <c r="F20" i="1" s="1"/>
  <c r="F24" i="1" s="1"/>
  <c r="F26" i="1" s="1"/>
  <c r="F12" i="1"/>
  <c r="J84" i="4"/>
  <c r="J86" i="4" s="1"/>
  <c r="F84" i="4"/>
  <c r="F86" i="4" s="1"/>
  <c r="J50" i="4"/>
  <c r="J63" i="4" s="1"/>
  <c r="F50" i="4"/>
  <c r="F63" i="4" s="1"/>
  <c r="J16" i="4"/>
  <c r="F30" i="4"/>
  <c r="F31" i="4" s="1"/>
  <c r="F16" i="4"/>
  <c r="E84" i="6" l="1"/>
  <c r="E86" i="6" s="1"/>
  <c r="E87" i="6" s="1"/>
  <c r="I84" i="6"/>
  <c r="I86" i="6" s="1"/>
  <c r="I87" i="6" s="1"/>
  <c r="F87" i="4"/>
  <c r="J87" i="4"/>
  <c r="J31" i="4"/>
  <c r="J67" i="1"/>
  <c r="J70" i="1" s="1"/>
  <c r="X30" i="5"/>
  <c r="X20" i="5"/>
  <c r="Z20" i="5" s="1"/>
  <c r="AD20" i="5" s="1"/>
  <c r="N14" i="5"/>
  <c r="H64" i="1" l="1"/>
  <c r="G82" i="6" l="1"/>
  <c r="C82" i="6"/>
  <c r="T26" i="5" l="1"/>
  <c r="T16" i="5"/>
  <c r="S16" i="5"/>
  <c r="T21" i="5" l="1"/>
  <c r="T23" i="5" s="1"/>
  <c r="T31" i="5" s="1"/>
  <c r="X19" i="5" l="1"/>
  <c r="Z19" i="5" s="1"/>
  <c r="X17" i="5"/>
  <c r="Z17" i="5" s="1"/>
  <c r="X15" i="5"/>
  <c r="Z15" i="5" s="1"/>
  <c r="AD15" i="5" s="1"/>
  <c r="X14" i="5"/>
  <c r="AB14" i="5"/>
  <c r="O19" i="3"/>
  <c r="M19" i="3"/>
  <c r="Z14" i="5" l="1"/>
  <c r="Z30" i="5" l="1"/>
  <c r="X25" i="5"/>
  <c r="Z25" i="5" s="1"/>
  <c r="N24" i="5" l="1"/>
  <c r="X24" i="5" l="1"/>
  <c r="Z24" i="5" s="1"/>
  <c r="AB24" i="5"/>
  <c r="AD25" i="5"/>
  <c r="AD19" i="5"/>
  <c r="AD17" i="5"/>
  <c r="AB16" i="5"/>
  <c r="AB21" i="5" s="1"/>
  <c r="AB23" i="5" s="1"/>
  <c r="G16" i="5"/>
  <c r="H16" i="5"/>
  <c r="H21" i="5" s="1"/>
  <c r="H23" i="5" s="1"/>
  <c r="I16" i="5"/>
  <c r="J16" i="5"/>
  <c r="J21" i="5" s="1"/>
  <c r="J23" i="5" s="1"/>
  <c r="K16" i="5"/>
  <c r="L16" i="5"/>
  <c r="L21" i="5" s="1"/>
  <c r="L23" i="5" s="1"/>
  <c r="M16" i="5"/>
  <c r="N16" i="5"/>
  <c r="N21" i="5" s="1"/>
  <c r="N23" i="5" s="1"/>
  <c r="O16" i="5"/>
  <c r="P16" i="5"/>
  <c r="P21" i="5" s="1"/>
  <c r="P23" i="5" s="1"/>
  <c r="Q16" i="5"/>
  <c r="R16" i="5"/>
  <c r="R21" i="5" s="1"/>
  <c r="R23" i="5" s="1"/>
  <c r="U16" i="5"/>
  <c r="V16" i="5"/>
  <c r="V21" i="5" s="1"/>
  <c r="V23" i="5" s="1"/>
  <c r="W16" i="5"/>
  <c r="X16" i="5"/>
  <c r="X21" i="5" s="1"/>
  <c r="X23" i="5" s="1"/>
  <c r="Y16" i="5"/>
  <c r="Z16" i="5"/>
  <c r="Z21" i="5" s="1"/>
  <c r="Z23" i="5" s="1"/>
  <c r="AA16" i="5"/>
  <c r="AC16" i="5"/>
  <c r="F16" i="5"/>
  <c r="F21" i="5" s="1"/>
  <c r="F23" i="5" s="1"/>
  <c r="AD14" i="5"/>
  <c r="AD16" i="5" s="1"/>
  <c r="H54" i="1"/>
  <c r="D62" i="4"/>
  <c r="AD21" i="5" l="1"/>
  <c r="AD23" i="5" s="1"/>
  <c r="H65" i="1"/>
  <c r="AD24" i="5"/>
  <c r="AD26" i="5" s="1"/>
  <c r="D16" i="4" l="1"/>
  <c r="G70" i="6" l="1"/>
  <c r="M18" i="3"/>
  <c r="M14" i="3"/>
  <c r="M12" i="3"/>
  <c r="M11" i="3"/>
  <c r="D54" i="1" l="1"/>
  <c r="D65" i="1" s="1"/>
  <c r="D35" i="1"/>
  <c r="D31" i="1"/>
  <c r="D46" i="1" s="1"/>
  <c r="H19" i="1"/>
  <c r="D19" i="1"/>
  <c r="H12" i="1"/>
  <c r="D12" i="1"/>
  <c r="H84" i="4"/>
  <c r="H86" i="4" s="1"/>
  <c r="D84" i="4"/>
  <c r="D86" i="4" s="1"/>
  <c r="H62" i="4"/>
  <c r="H50" i="4"/>
  <c r="H63" i="4" s="1"/>
  <c r="D50" i="4"/>
  <c r="D63" i="4" s="1"/>
  <c r="H30" i="4"/>
  <c r="D30" i="4"/>
  <c r="H16" i="4"/>
  <c r="D67" i="1" l="1"/>
  <c r="I11" i="3"/>
  <c r="H31" i="4"/>
  <c r="D31" i="4"/>
  <c r="H20" i="1"/>
  <c r="D20" i="1"/>
  <c r="H87" i="4"/>
  <c r="D87" i="4"/>
  <c r="H24" i="1" l="1"/>
  <c r="H26" i="1" s="1"/>
  <c r="H29" i="1" s="1"/>
  <c r="D24" i="1"/>
  <c r="D26" i="1" s="1"/>
  <c r="H87" i="6"/>
  <c r="I20" i="1"/>
  <c r="H35" i="1" l="1"/>
  <c r="I18" i="3"/>
  <c r="N32" i="5"/>
  <c r="C13" i="3"/>
  <c r="C15" i="3" s="1"/>
  <c r="C17" i="3" s="1"/>
  <c r="E13" i="3"/>
  <c r="E15" i="3" s="1"/>
  <c r="E17" i="3" s="1"/>
  <c r="G13" i="3"/>
  <c r="G15" i="3" s="1"/>
  <c r="G17" i="3" s="1"/>
  <c r="K13" i="3"/>
  <c r="K15" i="3" s="1"/>
  <c r="K17" i="3" s="1"/>
  <c r="G22" i="3" l="1"/>
  <c r="E22" i="3"/>
  <c r="C22" i="3"/>
  <c r="K20" i="3" l="1"/>
  <c r="G20" i="3"/>
  <c r="E20" i="3"/>
  <c r="C20" i="3"/>
  <c r="G21" i="3"/>
  <c r="G23" i="3" s="1"/>
  <c r="AD30" i="5"/>
  <c r="AD31" i="5"/>
  <c r="AB26" i="5"/>
  <c r="V26" i="5"/>
  <c r="R26" i="5"/>
  <c r="P26" i="5"/>
  <c r="N26" i="5"/>
  <c r="L26" i="5"/>
  <c r="J26" i="5"/>
  <c r="H26" i="5"/>
  <c r="F26" i="5"/>
  <c r="P31" i="5" l="1"/>
  <c r="H32" i="5"/>
  <c r="L31" i="5"/>
  <c r="J32" i="5"/>
  <c r="K21" i="3"/>
  <c r="C21" i="3"/>
  <c r="C23" i="3" s="1"/>
  <c r="E21" i="3"/>
  <c r="E23" i="3" s="1"/>
  <c r="X26" i="5"/>
  <c r="F32" i="5"/>
  <c r="H31" i="5"/>
  <c r="M20" i="3"/>
  <c r="AB31" i="5"/>
  <c r="AB32" i="5"/>
  <c r="D73" i="1"/>
  <c r="H88" i="4"/>
  <c r="V31" i="5" l="1"/>
  <c r="R31" i="5"/>
  <c r="X31" i="5"/>
  <c r="L32" i="5"/>
  <c r="X32" i="5"/>
  <c r="Z32" i="5"/>
  <c r="L33" i="5"/>
  <c r="H33" i="5"/>
  <c r="AB33" i="5"/>
  <c r="Z26" i="5"/>
  <c r="H46" i="1"/>
  <c r="H67" i="1" s="1"/>
  <c r="H70" i="1" s="1"/>
  <c r="F31" i="5"/>
  <c r="D88" i="4"/>
  <c r="F88" i="4"/>
  <c r="J88" i="4"/>
  <c r="J31" i="5" l="1"/>
  <c r="J33" i="5" s="1"/>
  <c r="N31" i="5"/>
  <c r="N33" i="5" s="1"/>
  <c r="F33" i="5"/>
  <c r="X33" i="5"/>
  <c r="C8" i="6"/>
  <c r="C31" i="6" s="1"/>
  <c r="G8" i="6"/>
  <c r="G31" i="6" s="1"/>
  <c r="C47" i="6" l="1"/>
  <c r="C52" i="6" s="1"/>
  <c r="C84" i="6" s="1"/>
  <c r="Z31" i="5"/>
  <c r="AD32" i="5"/>
  <c r="G47" i="6"/>
  <c r="G52" i="6" s="1"/>
  <c r="G84" i="6" s="1"/>
  <c r="G86" i="6" s="1"/>
  <c r="G87" i="6" s="1"/>
  <c r="I20" i="3"/>
  <c r="O18" i="3"/>
  <c r="O20" i="3" s="1"/>
  <c r="I13" i="3"/>
  <c r="I15" i="3" s="1"/>
  <c r="I22" i="3" l="1"/>
  <c r="I17" i="3"/>
  <c r="I21" i="3" s="1"/>
  <c r="I23" i="3" s="1"/>
  <c r="C86" i="6"/>
  <c r="C87" i="6" s="1"/>
  <c r="Z33" i="5"/>
  <c r="O14" i="3"/>
  <c r="O11" i="3"/>
  <c r="AD33" i="5" l="1"/>
  <c r="O12" i="3"/>
  <c r="O13" i="3" s="1"/>
  <c r="O15" i="3" s="1"/>
  <c r="O17" i="3" s="1"/>
  <c r="M13" i="3"/>
  <c r="M15" i="3" s="1"/>
  <c r="M17" i="3" s="1"/>
  <c r="M21" i="3" s="1"/>
  <c r="M23" i="3" s="1"/>
  <c r="M22" i="3" l="1"/>
  <c r="O21" i="3"/>
  <c r="O23" i="3" s="1"/>
  <c r="O2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3" authorId="0" shapeId="0" xr:uid="{5777D016-2E3E-4298-B4AD-7132B6185824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Paowarin Whangsatian</author>
  </authors>
  <commentList>
    <comment ref="A59" authorId="0" shapeId="0" xr:uid="{4BD1D791-65C3-421A-BED8-1564CC38D86D}">
      <text>
        <r>
          <rPr>
            <sz val="9"/>
            <color indexed="81"/>
            <rFont val="Tahoma"/>
            <family val="2"/>
          </rPr>
          <t>This items are used for FVOCI equity instrument only.</t>
        </r>
      </text>
    </comment>
  </commentList>
</comments>
</file>

<file path=xl/sharedStrings.xml><?xml version="1.0" encoding="utf-8"?>
<sst xmlns="http://schemas.openxmlformats.org/spreadsheetml/2006/main" count="354" uniqueCount="254">
  <si>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</si>
  <si>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</si>
  <si>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</si>
  <si>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</si>
  <si>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</si>
  <si>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</si>
  <si>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</si>
  <si>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</si>
  <si>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</si>
  <si>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</si>
  <si>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</si>
  <si>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</si>
  <si>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</si>
  <si>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</si>
  <si>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</si>
  <si>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</si>
  <si>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</si>
  <si>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</si>
  <si>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</si>
  <si>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</si>
  <si>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</si>
  <si>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</si>
  <si>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</si>
  <si>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</si>
  <si>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</si>
  <si>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</si>
  <si>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</si>
  <si>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</si>
  <si>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</si>
  <si>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</si>
  <si>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</si>
  <si>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</si>
  <si>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</si>
  <si>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</si>
  <si>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</si>
  <si>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</si>
  <si>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</si>
  <si>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</si>
  <si>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</si>
  <si>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</si>
  <si>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</si>
  <si>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</si>
  <si>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</si>
  <si>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</si>
  <si>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</si>
  <si>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</si>
  <si>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</si>
  <si>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</si>
  <si>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</si>
  <si>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</si>
  <si>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</si>
  <si>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</si>
  <si>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</si>
  <si>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</si>
  <si>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</si>
  <si>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</si>
  <si>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</si>
  <si>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</si>
  <si>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</si>
  <si>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</si>
  <si>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ตัดจำหน่ายที่ดิน อาคารและอุปกรณ์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</si>
  <si>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</si>
  <si>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</si>
  <si>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</si>
  <si>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</si>
  <si>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</si>
  <si>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</si>
  <si>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</si>
  <si>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</si>
  <si>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</si>
  <si>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</si>
  <si>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</si>
  <si>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</si>
  <si>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</si>
  <si>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</si>
  <si>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</si>
  <si>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</si>
  <si>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</si>
  <si>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</si>
  <si>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</si>
  <si>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</si>
  <si>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</si>
  <si>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</si>
  <si>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</si>
  <si>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</si>
  <si>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</si>
  <si>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</si>
  <si>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</si>
  <si>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</si>
  <si>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</si>
  <si>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</si>
  <si>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</si>
  <si>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</si>
  <si>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</si>
  <si>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</si>
  <si>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</si>
  <si>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</si>
  <si>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</si>
  <si>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</si>
  <si>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</si>
  <si>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</si>
  <si>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</si>
  <si>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</si>
  <si>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</si>
  <si>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</si>
  <si>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</si>
  <si>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</si>
  <si>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</si>
  <si>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</si>
  <si>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</si>
  <si>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</si>
  <si>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</si>
  <si>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</si>
  <si>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</si>
  <si>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</si>
  <si>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</si>
  <si>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</si>
  <si>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</si>
  <si>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</si>
  <si>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</si>
  <si>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</si>
  <si>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</si>
  <si>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</si>
  <si>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</si>
  <si>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</si>
  <si>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</si>
  <si>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</si>
  <si>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</si>
  <si>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</si>
  <si>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</si>
  <si>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ผลต่างจากการ</t>
  </si>
  <si>
    <t>เงินรับล่วงหน้าจากลูกค้า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</si>
  <si>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</si>
  <si>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</si>
  <si>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</si>
  <si>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>ค่าใช้จ่ายภาษีเงินได้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</si>
  <si>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</si>
  <si>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</si>
  <si>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</si>
  <si>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</si>
  <si>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</si>
  <si>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</si>
  <si>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 xml:space="preserve">   รายได้จากการริบคืนอสังหาริมทรัพย์</t>
  </si>
  <si>
    <t>เงินสดสุทธิจาก (ใช้ไปใน) กิจกรรมลงทุน</t>
  </si>
  <si>
    <t>เงินฝากสถาบันการเงินระยะยาวที่มีภาระค้ำประกัน</t>
  </si>
  <si>
    <t xml:space="preserve">   โอนกลับส่วนเกินทุนจากการตีราคาสำหรับการขายสินทรัพย์</t>
  </si>
  <si>
    <t>การแบ่งปันกำไรขาดทุนเบ็ดเสร็จรวม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</si>
  <si>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</si>
  <si>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</si>
  <si>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ดอกเบี้ยจ่ายที่บันทึกเป็นต้นทุนการพัฒนาอสังหาริมทรัพย์</t>
  </si>
  <si>
    <t>การแบ่งปันกำไร (ขาดทุน)</t>
  </si>
  <si>
    <t>ส่วนแบ่งกำไร</t>
  </si>
  <si>
    <t>ขาดทุนเบ็ดเสร็จอื่น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</si>
  <si>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</si>
  <si>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</si>
  <si>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</si>
  <si>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</si>
  <si>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ผลต่างของอัตราแลกเปลี่ยนจากการแปลงค่างบการเงินที่เป็น</t>
  </si>
  <si>
    <t>โอนกลับส่วนเกินทุนจากการตีราคาสำหรับ</t>
  </si>
  <si>
    <t>ผลขาดทุนจากการประมาณการตามหลักคณิตศาสตร์ประกันภัย</t>
  </si>
  <si>
    <t>กำไร (ขาดทุน) สำหรับปี</t>
  </si>
  <si>
    <t>เงินสดสุทธิจาก (ใช้ไปใน) กิจกรรมจัดหาเงิน</t>
  </si>
  <si>
    <t xml:space="preserve">   จ่ายชำระประมาณการหนี้สินเกี่ยวกับคดีฟ้องร้อง</t>
  </si>
  <si>
    <t>จากบริษัทร่วม</t>
  </si>
  <si>
    <t xml:space="preserve">ต้นทุนในการได้มาซึ่งสัญญาที่ทำกับลูกค้า </t>
  </si>
  <si>
    <t>เงินกู้ยืมระยะยาวจากกิจการที่เกี่ยวข้องกัน</t>
  </si>
  <si>
    <t xml:space="preserve">   ค่าเผื่อการด้อยค่าของที่ดิน อาคารและอุปกรณ์</t>
  </si>
  <si>
    <t xml:space="preserve">   ต้นทุนในการได้มาซึ่งสัญญาที่ทำกับลูกค้า 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</si>
  <si>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</si>
  <si>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</si>
  <si>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</si>
  <si>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</si>
  <si>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</si>
  <si>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ส่วนแบ่งกำไรขาดทุนเบ็ดเสร็จอื่นจากบริษัทร่วม </t>
  </si>
  <si>
    <t>การเปลี่ยนแปลงในส่วนเกินทุนจากการตีราคาสินทรัพย์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</si>
  <si>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</si>
  <si>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</si>
  <si>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</si>
  <si>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</si>
  <si>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</si>
  <si>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</si>
  <si>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</si>
  <si>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</si>
  <si>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เงินฝากสถาบันการเงินระยะยาวที่มีภาระค้ำประกันเพิ่มขึ้น</t>
  </si>
  <si>
    <t>ยอดคงเหลือ ณ วันที่ 31 ธันวาคม 2563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</si>
  <si>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</si>
  <si>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</si>
  <si>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สุทธิจากส่วนที่ถึงกำหนด</t>
  </si>
  <si>
    <t>ส่วนเพิ่มการลงทุนในบริษัทย่อย</t>
  </si>
  <si>
    <t xml:space="preserve">   ตัดจำหน่ายต้นทุนการพัฒนาอสังหาริมทรัพย์</t>
  </si>
  <si>
    <t>เงินสดรับจากการจดทะเบียนหุ้นในบริษัทย่อย - ส่วนที่เป็นของผู้มีส่วนได้เสีย</t>
  </si>
  <si>
    <t xml:space="preserve">   เงินปันผลค้างจ่าย</t>
  </si>
  <si>
    <r>
      <t xml:space="preserve">   เงินตราต่างประเทศ</t>
    </r>
    <r>
      <rPr>
        <sz val="13.5"/>
        <color rgb="FFFF0000"/>
        <rFont val="Angsana New"/>
        <family val="1"/>
      </rPr>
      <t xml:space="preserve"> </t>
    </r>
  </si>
  <si>
    <t>กำไรขาดทุนเบ็ดเสร็จอื่นสำหรับปี</t>
  </si>
  <si>
    <t>กำไรขาดทุนเบ็ดเสร็จรวมสำหรับปี</t>
  </si>
  <si>
    <t>ขาดทุนสำหรับปี</t>
  </si>
  <si>
    <t xml:space="preserve">   กำไรจากการขายที่ดิน อาคารและอุปกรณ์</t>
  </si>
  <si>
    <t>เงินสดและรายการเทียบเท่าเงินสด ณ วันต้นปี</t>
  </si>
  <si>
    <t xml:space="preserve">   ตราสารทุนที่กำหนดให้วัดมูลค่าด้วยมูลค่ายุติธรรมผ่าน</t>
  </si>
  <si>
    <t>รายได้ทางการเงิน</t>
  </si>
  <si>
    <t xml:space="preserve">บริษัทย่อยจ่ายเงินปันผลให้ผู้มีส่วนเสียที่ไม่มีอำนาจควบคุม </t>
  </si>
  <si>
    <t xml:space="preserve">   (หมายเหตุ 16)</t>
  </si>
  <si>
    <t>ส่วนแบ่งกำไรขาดทุนเบ็ดเสร็จอื่นจากบริษัทร่วม</t>
  </si>
  <si>
    <t>ยอดคงเหลือ ณ วันที่ 1 มกราคม 2563</t>
  </si>
  <si>
    <t xml:space="preserve">   ค่าเผื่อการด้อยค่าของสินทรัพย์สิทธิการใช้</t>
  </si>
  <si>
    <t xml:space="preserve">   สินทรัพย์สิทธิการใช้และหนี้สินตามสัญญาเช่าเพิ่มขึ้น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</si>
  <si>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</si>
  <si>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</si>
  <si>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ต้นทุนทางการเงิน</t>
  </si>
  <si>
    <t xml:space="preserve">   กำไรขาดทุนเบ็ดเสร็จอื่น</t>
  </si>
  <si>
    <t>การวัดมูลค่าเงินลงทุน</t>
  </si>
  <si>
    <t>กำไร (ขาดทุน) จาก</t>
  </si>
  <si>
    <t>ในตราสารทุนผ่าน</t>
  </si>
  <si>
    <t xml:space="preserve">   รายได้ทางการเงิน</t>
  </si>
  <si>
    <t xml:space="preserve">   ต้นทุนทางการเงิน</t>
  </si>
  <si>
    <t>จ่ายชำระหนี้สินตามสัญญาเช่า</t>
  </si>
  <si>
    <t>ประมาณการหนี้สินระยะยาว</t>
  </si>
  <si>
    <t>สำหรับปีสิ้นสุดวันที่ 31 ธันวาคม 2564</t>
  </si>
  <si>
    <t>ยอดคงเหลือ ณ วันที่ 1 มกราคม 2564</t>
  </si>
  <si>
    <t>ยอดคงเหลือ ณ วันที่ 31 ธันวาคม 2564</t>
  </si>
  <si>
    <t>ยอดคงเหลือ ณ วันที่  1 มกราคม 2563</t>
  </si>
  <si>
    <t>ณ วันที่ 31 ธันวาคม 2564</t>
  </si>
  <si>
    <t>หนี้สินตามสัญญาเช่าที่ถึงกำหนดชำระภายในหนึ่งปี</t>
  </si>
  <si>
    <t>กำไร (ขาดทุน) จากการเปลี่ยนแปลงมูลค่าของเงินลงทุนใน</t>
  </si>
  <si>
    <t xml:space="preserve">   การปรับลดสินค้าคงเหลือให้เป็นมูลค่าสุทธิที่จะได้รับ (โอนกลับ)</t>
  </si>
  <si>
    <t xml:space="preserve">   การปรับลดต้นทุนพัฒนาอสังหาริมทรัพย์ให้เป็นมูลค่าสุทธิที่จะได้รับ (โอนกลับ)</t>
  </si>
  <si>
    <t xml:space="preserve">   กำไรรอการรับรู้จากสินทรัพย์สิทธิการใช้</t>
  </si>
  <si>
    <t>เงินเบิกเกินบัญชีและเงินกู้ยืมระยะสั้นจากสถาบันการเงินเพิ่มขึ้น (ลดลง)</t>
  </si>
  <si>
    <t xml:space="preserve">   รับคืนภาษีเงินได้</t>
  </si>
  <si>
    <t>26, 44</t>
  </si>
  <si>
    <t>เงินปันผลจ่าย (หมายเหตุ 37)</t>
  </si>
  <si>
    <t xml:space="preserve">   การขายสินทรัพย์ (หมายเหตุ 28)</t>
  </si>
  <si>
    <t xml:space="preserve">   จัดประเภทเงินกู้ยืมระยะสั้นจากสถาบันการเงินไปเป็นเงินกู้ยืมระยะยาวจาก</t>
  </si>
  <si>
    <t>ขาดทุนก่อนค่าใช้จ่ายภาษีเงินได้</t>
  </si>
  <si>
    <t xml:space="preserve">   ขาดทุนจากการประเมินมูลค่าอสังหาริมทรัพย์เพื่อการลงทุน</t>
  </si>
  <si>
    <t xml:space="preserve">   ค่าเผื่อผลขาดทุนด้านเครดิตที่คาดว่าจะเกิดขึ้น</t>
  </si>
  <si>
    <t>เงินฝากประจำเพิ่มขึ้น</t>
  </si>
  <si>
    <t>รายการปรับกระทบยอดขาดทุนก่อนค่าใช้จ่ายภาษีเงินได้เป็นเงินสดรับ (จ่าย)</t>
  </si>
  <si>
    <t xml:space="preserve">   โอนกลับประมาณการหนี้สินเกี่ยวกับคดีฟ้องร้อง</t>
  </si>
  <si>
    <t xml:space="preserve">   ส่วนเกินทุนจากการตีราคาสินทรัพย์ลดลง</t>
  </si>
  <si>
    <t>ชำระเต็มมูลค่าแล้ว</t>
  </si>
  <si>
    <t>ที่ออกและ</t>
  </si>
  <si>
    <t xml:space="preserve">   สำรองผลประโยชน์ระยะยาวของพนักงาน (โอนกลับ)</t>
  </si>
  <si>
    <t>ชำระคืนเงินกู้ยืมระยะยาวจากกิจการที่เกี่ยวข้องกัน</t>
  </si>
  <si>
    <t xml:space="preserve">   ที่ไม่มีอำนาจควบคุม</t>
  </si>
  <si>
    <t xml:space="preserve">   โอนต้นทุนการพัฒนาอสังหาริมทรัพย์ไปเป็นที่ดิน อาคารและอุปกรณ์</t>
  </si>
  <si>
    <t xml:space="preserve">   โอนที่ดิน อาคารและอุปกรณ์ไปเป็นต้นทุนการพัฒนาอสังหาริมทรัพย์</t>
  </si>
  <si>
    <t xml:space="preserve">   โอนอสังหาริมทรัพย์เพื่อการลงทุนไปเป็นที่ดิน อาคารและอุปกรณ์</t>
  </si>
  <si>
    <t xml:space="preserve">      สถาบันการเงิน</t>
  </si>
  <si>
    <t>ขาดทุนจากกิจกรรมดำเนินงาน</t>
  </si>
  <si>
    <t>ส่วนเกินทุนจากการ</t>
  </si>
  <si>
    <t>กำไรต่อหุ้น</t>
  </si>
  <si>
    <t>ขาดทุนต่อหุ้นขั้นพื้นฐาน</t>
  </si>
  <si>
    <t>เงินสดและรายการเทียบเท่าเงินสด ณ วันสิ้นปี (หมายเหตุ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</si>
</sst>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i/>
      <sz val="14"/>
      <color rgb="FFFF0000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.5"/>
      <color rgb="FFFF0000"/>
      <name val="Angsana New"/>
      <family val="1"/>
    </font>
    <font>
      <sz val="14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3" fillId="0" borderId="0"/>
  </cellStyleXfs>
  <cellXfs count="157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41" fontId="7" fillId="0" borderId="5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>
      <alignment horizontal="left" vertical="top"/>
    </xf>
    <xf numFmtId="41" fontId="7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9" fillId="0" borderId="0" xfId="0" applyNumberFormat="1" applyFont="1" applyBorder="1" applyAlignment="1">
      <alignment vertical="center"/>
    </xf>
    <xf numFmtId="41" fontId="9" fillId="0" borderId="0" xfId="0" applyNumberFormat="1" applyFont="1" applyFill="1" applyBorder="1" applyAlignment="1">
      <alignment horizontal="left" vertical="center"/>
    </xf>
    <xf numFmtId="41" fontId="9" fillId="0" borderId="0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left" vertical="center"/>
    </xf>
    <xf numFmtId="41" fontId="9" fillId="0" borderId="1" xfId="0" applyNumberFormat="1" applyFont="1" applyFill="1" applyBorder="1" applyAlignment="1">
      <alignment horizontal="left" vertical="center"/>
    </xf>
    <xf numFmtId="41" fontId="9" fillId="0" borderId="1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9" fillId="0" borderId="5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/>
    </xf>
    <xf numFmtId="164" fontId="7" fillId="0" borderId="0" xfId="1" applyNumberFormat="1" applyFont="1" applyFill="1" applyAlignment="1">
      <alignment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1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top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41" fontId="9" fillId="0" borderId="0" xfId="2" applyNumberFormat="1" applyFont="1" applyAlignment="1">
      <alignment vertical="center"/>
    </xf>
    <xf numFmtId="41" fontId="9" fillId="0" borderId="0" xfId="2" applyNumberFormat="1" applyFont="1" applyBorder="1" applyAlignment="1">
      <alignment vertical="center"/>
    </xf>
    <xf numFmtId="41" fontId="7" fillId="0" borderId="1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41" fontId="9" fillId="0" borderId="0" xfId="0" applyNumberFormat="1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43" fontId="3" fillId="0" borderId="3" xfId="1" applyFont="1" applyFill="1" applyBorder="1" applyAlignment="1">
      <alignment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1" xfId="0" applyNumberFormat="1" applyFont="1" applyBorder="1" applyAlignment="1">
      <alignment horizontal="left" vertical="center"/>
    </xf>
    <xf numFmtId="41" fontId="7" fillId="0" borderId="1" xfId="0" applyNumberFormat="1" applyFont="1" applyFill="1" applyBorder="1" applyAlignment="1">
      <alignment horizontal="left" vertical="center"/>
    </xf>
    <xf numFmtId="41" fontId="14" fillId="0" borderId="0" xfId="0" applyNumberFormat="1" applyFont="1" applyBorder="1" applyAlignment="1">
      <alignment horizontal="right" vertical="center"/>
    </xf>
    <xf numFmtId="41" fontId="14" fillId="0" borderId="0" xfId="0" applyNumberFormat="1" applyFont="1" applyFill="1" applyBorder="1" applyAlignment="1">
      <alignment horizontal="right" vertical="center"/>
    </xf>
    <xf numFmtId="41" fontId="14" fillId="0" borderId="0" xfId="0" applyNumberFormat="1" applyFont="1" applyFill="1" applyAlignment="1">
      <alignment vertical="center"/>
    </xf>
    <xf numFmtId="41" fontId="14" fillId="0" borderId="0" xfId="0" applyNumberFormat="1" applyFont="1" applyFill="1" applyBorder="1" applyAlignment="1">
      <alignment vertical="center"/>
    </xf>
    <xf numFmtId="41" fontId="7" fillId="0" borderId="6" xfId="0" applyNumberFormat="1" applyFont="1" applyFill="1" applyBorder="1" applyAlignment="1">
      <alignment vertical="center"/>
    </xf>
    <xf numFmtId="41" fontId="9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37" fontId="2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37" fontId="3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" vertical="center"/>
    </xf>
    <xf numFmtId="41" fontId="16" fillId="0" borderId="0" xfId="0" applyNumberFormat="1" applyFont="1" applyFill="1" applyAlignment="1">
      <alignment vertical="center"/>
    </xf>
    <xf numFmtId="41" fontId="16" fillId="0" borderId="0" xfId="0" applyNumberFormat="1" applyFont="1" applyFill="1" applyAlignment="1">
      <alignment horizontal="center" vertical="center"/>
    </xf>
    <xf numFmtId="41" fontId="16" fillId="0" borderId="1" xfId="0" applyNumberFormat="1" applyFont="1" applyFill="1" applyBorder="1" applyAlignment="1">
      <alignment vertical="center"/>
    </xf>
    <xf numFmtId="41" fontId="16" fillId="0" borderId="2" xfId="0" applyNumberFormat="1" applyFont="1" applyFill="1" applyBorder="1" applyAlignment="1">
      <alignment vertical="center"/>
    </xf>
    <xf numFmtId="41" fontId="16" fillId="0" borderId="0" xfId="0" quotePrefix="1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41" fontId="16" fillId="0" borderId="0" xfId="3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41" fontId="16" fillId="0" borderId="3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left" vertical="center"/>
    </xf>
    <xf numFmtId="37" fontId="16" fillId="0" borderId="0" xfId="0" applyNumberFormat="1" applyFont="1" applyFill="1" applyAlignment="1">
      <alignment vertical="center"/>
    </xf>
    <xf numFmtId="41" fontId="16" fillId="0" borderId="0" xfId="0" applyNumberFormat="1" applyFont="1" applyFill="1" applyAlignment="1">
      <alignment horizontal="right" vertical="center"/>
    </xf>
    <xf numFmtId="0" fontId="16" fillId="0" borderId="0" xfId="0" applyNumberFormat="1" applyFont="1" applyFill="1" applyAlignment="1">
      <alignment vertical="top"/>
    </xf>
    <xf numFmtId="14" fontId="16" fillId="0" borderId="0" xfId="0" applyNumberFormat="1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37" fontId="16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top"/>
    </xf>
    <xf numFmtId="0" fontId="16" fillId="0" borderId="0" xfId="0" applyNumberFormat="1" applyFont="1" applyFill="1" applyAlignment="1">
      <alignment horizontal="left" vertical="top"/>
    </xf>
    <xf numFmtId="41" fontId="16" fillId="0" borderId="0" xfId="1" applyNumberFormat="1" applyFont="1" applyFill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Continuous" vertical="center"/>
    </xf>
    <xf numFmtId="0" fontId="16" fillId="0" borderId="0" xfId="6" applyFont="1" applyFill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16" fillId="0" borderId="0" xfId="0" applyNumberFormat="1" applyFont="1" applyFill="1" applyAlignment="1">
      <alignment horizontal="left" vertical="center"/>
    </xf>
    <xf numFmtId="41" fontId="16" fillId="0" borderId="1" xfId="0" applyNumberFormat="1" applyFont="1" applyFill="1" applyBorder="1" applyAlignment="1">
      <alignment horizontal="right" vertical="center"/>
    </xf>
    <xf numFmtId="41" fontId="16" fillId="0" borderId="0" xfId="0" applyNumberFormat="1" applyFont="1" applyFill="1" applyBorder="1" applyAlignment="1">
      <alignment horizontal="right" vertical="center"/>
    </xf>
    <xf numFmtId="0" fontId="16" fillId="0" borderId="0" xfId="5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41" fontId="16" fillId="0" borderId="0" xfId="0" quotePrefix="1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Continuous" vertical="center"/>
    </xf>
    <xf numFmtId="41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1" fontId="16" fillId="0" borderId="0" xfId="0" quotePrefix="1" applyNumberFormat="1" applyFont="1" applyFill="1" applyBorder="1" applyAlignment="1">
      <alignment horizontal="right" vertical="center"/>
    </xf>
    <xf numFmtId="37" fontId="16" fillId="0" borderId="0" xfId="0" applyNumberFormat="1" applyFont="1" applyFill="1" applyBorder="1" applyAlignment="1">
      <alignment horizontal="center" vertical="center"/>
    </xf>
    <xf numFmtId="43" fontId="16" fillId="0" borderId="0" xfId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</cellXfs>
  <cellStyles count="7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6"/>
  <sheetViews>
    <sheetView showGridLines="0" view="pageBreakPreview" topLeftCell="A76" zoomScale="80" zoomScaleNormal="80" zoomScaleSheetLayoutView="80" workbookViewId="0">
      <selection activeCell="B89" sqref="B89"/>
    </sheetView>
  </sheetViews>
  <sheetFormatPr defaultColWidth="9.28515625" defaultRowHeight="21.75" customHeight="1" x14ac:dyDescent="0.2"/>
  <cols>
    <col min="1" max="1" width="42.42578125" style="101" customWidth="1"/>
    <col min="2" max="2" width="7.7109375" style="101" customWidth="1"/>
    <col min="3" max="3" width="1.7109375" style="101" customWidth="1"/>
    <col min="4" max="4" width="13.7109375" style="101" customWidth="1"/>
    <col min="5" max="5" width="1.7109375" style="101" customWidth="1"/>
    <col min="6" max="6" width="13.7109375" style="101" customWidth="1"/>
    <col min="7" max="7" width="1.7109375" style="101" customWidth="1"/>
    <col min="8" max="8" width="13.7109375" style="101" customWidth="1"/>
    <col min="9" max="9" width="1.7109375" style="101" customWidth="1"/>
    <col min="10" max="10" width="13.7109375" style="101" customWidth="1"/>
    <col min="11" max="11" width="1.7109375" style="112" customWidth="1"/>
    <col min="12" max="12" width="1" style="101" customWidth="1"/>
    <col min="13" max="16384" width="9.28515625" style="101"/>
  </cols>
  <sheetData>
    <row r="1" spans="1:11" s="98" customFormat="1" ht="21.75" customHeight="1" x14ac:dyDescent="0.2">
      <c r="A1" s="98" t="s">
        <v>0</v>
      </c>
      <c r="K1" s="136"/>
    </row>
    <row r="2" spans="1:11" s="98" customFormat="1" ht="21.75" customHeight="1" x14ac:dyDescent="0.2">
      <c r="A2" s="98" t="s">
        <v>99</v>
      </c>
      <c r="K2" s="136"/>
    </row>
    <row r="3" spans="1:11" s="98" customFormat="1" ht="21.75" customHeight="1" x14ac:dyDescent="0.2">
      <c r="A3" s="98" t="s">
        <v>221</v>
      </c>
      <c r="K3" s="136"/>
    </row>
    <row r="4" spans="1:11" ht="21.75" customHeight="1" x14ac:dyDescent="0.2">
      <c r="A4" s="99"/>
      <c r="B4" s="99"/>
      <c r="C4" s="99"/>
      <c r="D4" s="99"/>
      <c r="E4" s="99"/>
      <c r="F4" s="99"/>
      <c r="G4" s="99"/>
      <c r="H4" s="99"/>
      <c r="I4" s="99"/>
      <c r="J4" s="100" t="s">
        <v>1</v>
      </c>
      <c r="K4" s="137"/>
    </row>
    <row r="5" spans="1:11" s="98" customFormat="1" ht="21.75" customHeight="1" x14ac:dyDescent="0.2">
      <c r="A5" s="102"/>
      <c r="B5" s="102"/>
      <c r="C5" s="102"/>
      <c r="D5" s="146" t="s">
        <v>2</v>
      </c>
      <c r="E5" s="146"/>
      <c r="F5" s="146"/>
      <c r="G5" s="101"/>
      <c r="H5" s="146" t="s">
        <v>3</v>
      </c>
      <c r="I5" s="146"/>
      <c r="J5" s="146"/>
      <c r="K5" s="136"/>
    </row>
    <row r="6" spans="1:11" ht="21.75" customHeight="1" x14ac:dyDescent="0.2">
      <c r="B6" s="154" t="s">
        <v>4</v>
      </c>
      <c r="D6" s="154">
        <v>2564</v>
      </c>
      <c r="F6" s="154">
        <v>2563</v>
      </c>
      <c r="H6" s="154">
        <v>2564</v>
      </c>
      <c r="J6" s="154">
        <v>2563</v>
      </c>
    </row>
    <row r="7" spans="1:11" ht="21.75" customHeight="1" x14ac:dyDescent="0.2">
      <c r="A7" s="98" t="s">
        <v>5</v>
      </c>
    </row>
    <row r="8" spans="1:11" ht="21.75" customHeight="1" x14ac:dyDescent="0.2">
      <c r="A8" s="98" t="s">
        <v>6</v>
      </c>
    </row>
    <row r="9" spans="1:11" ht="21.75" customHeight="1" x14ac:dyDescent="0.2">
      <c r="A9" s="101" t="s">
        <v>7</v>
      </c>
      <c r="B9" s="103">
        <v>6</v>
      </c>
      <c r="D9" s="104">
        <v>731928991</v>
      </c>
      <c r="E9" s="104"/>
      <c r="F9" s="104">
        <v>568735346</v>
      </c>
      <c r="G9" s="104"/>
      <c r="H9" s="104">
        <v>148700860</v>
      </c>
      <c r="I9" s="104"/>
      <c r="J9" s="104">
        <v>146680693</v>
      </c>
      <c r="K9" s="111"/>
    </row>
    <row r="10" spans="1:11" ht="21.75" customHeight="1" x14ac:dyDescent="0.2">
      <c r="A10" s="101" t="s">
        <v>100</v>
      </c>
      <c r="B10" s="103">
        <v>8</v>
      </c>
      <c r="D10" s="104">
        <v>679490563</v>
      </c>
      <c r="E10" s="104"/>
      <c r="F10" s="104">
        <v>782756373</v>
      </c>
      <c r="G10" s="104"/>
      <c r="H10" s="104">
        <v>274005008</v>
      </c>
      <c r="I10" s="104"/>
      <c r="J10" s="104">
        <v>208490137</v>
      </c>
      <c r="K10" s="111"/>
    </row>
    <row r="11" spans="1:11" ht="21.75" customHeight="1" x14ac:dyDescent="0.2">
      <c r="A11" s="101" t="s">
        <v>101</v>
      </c>
      <c r="B11" s="103">
        <v>10</v>
      </c>
      <c r="D11" s="104">
        <v>60150452</v>
      </c>
      <c r="E11" s="104"/>
      <c r="F11" s="104">
        <v>72767038</v>
      </c>
      <c r="G11" s="104"/>
      <c r="H11" s="104">
        <v>0</v>
      </c>
      <c r="I11" s="104"/>
      <c r="J11" s="104">
        <v>0</v>
      </c>
      <c r="K11" s="111"/>
    </row>
    <row r="12" spans="1:11" ht="21.75" customHeight="1" x14ac:dyDescent="0.2">
      <c r="A12" s="101" t="s">
        <v>102</v>
      </c>
      <c r="B12" s="103">
        <v>11</v>
      </c>
      <c r="D12" s="104">
        <v>4172649163</v>
      </c>
      <c r="E12" s="104"/>
      <c r="F12" s="104">
        <v>4164706156</v>
      </c>
      <c r="G12" s="104"/>
      <c r="H12" s="104">
        <v>111429000</v>
      </c>
      <c r="I12" s="104"/>
      <c r="J12" s="104">
        <v>111429000</v>
      </c>
      <c r="K12" s="138"/>
    </row>
    <row r="13" spans="1:11" ht="21.75" customHeight="1" x14ac:dyDescent="0.2">
      <c r="A13" s="101" t="s">
        <v>164</v>
      </c>
      <c r="B13" s="103">
        <v>12</v>
      </c>
      <c r="D13" s="104">
        <v>151626427</v>
      </c>
      <c r="E13" s="104"/>
      <c r="F13" s="104">
        <v>101311721</v>
      </c>
      <c r="H13" s="104">
        <v>0</v>
      </c>
      <c r="J13" s="104">
        <v>0</v>
      </c>
    </row>
    <row r="14" spans="1:11" ht="21.75" customHeight="1" x14ac:dyDescent="0.2">
      <c r="A14" s="101" t="s">
        <v>206</v>
      </c>
      <c r="B14" s="103">
        <v>13</v>
      </c>
      <c r="D14" s="104">
        <v>2366917</v>
      </c>
      <c r="E14" s="104"/>
      <c r="F14" s="104">
        <v>2268852</v>
      </c>
      <c r="G14" s="104"/>
      <c r="H14" s="104">
        <v>2366917</v>
      </c>
      <c r="I14" s="104"/>
      <c r="J14" s="104">
        <v>2268852</v>
      </c>
      <c r="K14" s="111"/>
    </row>
    <row r="15" spans="1:11" ht="21.75" customHeight="1" x14ac:dyDescent="0.2">
      <c r="A15" s="101" t="s">
        <v>8</v>
      </c>
      <c r="B15" s="103">
        <v>14</v>
      </c>
      <c r="D15" s="106">
        <v>109394606</v>
      </c>
      <c r="E15" s="104"/>
      <c r="F15" s="106">
        <v>156911081</v>
      </c>
      <c r="G15" s="104"/>
      <c r="H15" s="104">
        <v>5425898</v>
      </c>
      <c r="I15" s="104"/>
      <c r="J15" s="104">
        <v>20055412</v>
      </c>
      <c r="K15" s="111"/>
    </row>
    <row r="16" spans="1:11" ht="21.75" customHeight="1" x14ac:dyDescent="0.2">
      <c r="A16" s="98" t="s">
        <v>9</v>
      </c>
      <c r="B16" s="103"/>
      <c r="D16" s="107">
        <f>SUM(D9:D15)</f>
        <v>5907607119</v>
      </c>
      <c r="E16" s="104"/>
      <c r="F16" s="107">
        <f>SUM(F9:F15)</f>
        <v>5849456567</v>
      </c>
      <c r="G16" s="104"/>
      <c r="H16" s="107">
        <f>SUM(H9:H15)</f>
        <v>541927683</v>
      </c>
      <c r="I16" s="104"/>
      <c r="J16" s="107">
        <f>SUM(J9:J15)</f>
        <v>488924094</v>
      </c>
      <c r="K16" s="111"/>
    </row>
    <row r="17" spans="1:13" ht="21.75" customHeight="1" x14ac:dyDescent="0.2">
      <c r="A17" s="98" t="s">
        <v>10</v>
      </c>
      <c r="B17" s="103"/>
      <c r="D17" s="104"/>
      <c r="E17" s="104"/>
      <c r="F17" s="104"/>
      <c r="G17" s="104"/>
      <c r="H17" s="104"/>
      <c r="I17" s="104"/>
      <c r="J17" s="104"/>
    </row>
    <row r="18" spans="1:13" ht="21.75" customHeight="1" x14ac:dyDescent="0.2">
      <c r="A18" s="101" t="s">
        <v>144</v>
      </c>
      <c r="B18" s="103">
        <v>7</v>
      </c>
      <c r="D18" s="108">
        <v>38101359</v>
      </c>
      <c r="E18" s="104"/>
      <c r="F18" s="108">
        <v>38034317</v>
      </c>
      <c r="G18" s="104"/>
      <c r="H18" s="108">
        <v>0</v>
      </c>
      <c r="I18" s="104"/>
      <c r="J18" s="108">
        <v>0</v>
      </c>
    </row>
    <row r="19" spans="1:13" ht="21.75" customHeight="1" x14ac:dyDescent="0.2">
      <c r="A19" s="101" t="s">
        <v>185</v>
      </c>
      <c r="B19" s="103">
        <v>13</v>
      </c>
      <c r="D19" s="104">
        <v>846271547</v>
      </c>
      <c r="E19" s="104"/>
      <c r="F19" s="104">
        <v>713180950</v>
      </c>
      <c r="G19" s="104"/>
      <c r="H19" s="108">
        <v>0</v>
      </c>
      <c r="I19" s="104"/>
      <c r="J19" s="108">
        <v>0</v>
      </c>
    </row>
    <row r="20" spans="1:13" ht="21.75" customHeight="1" x14ac:dyDescent="0.2">
      <c r="A20" s="101" t="s">
        <v>11</v>
      </c>
      <c r="B20" s="103">
        <v>15</v>
      </c>
      <c r="D20" s="104">
        <v>471147372</v>
      </c>
      <c r="E20" s="104"/>
      <c r="F20" s="104">
        <v>723503500</v>
      </c>
      <c r="G20" s="104"/>
      <c r="H20" s="104">
        <v>0</v>
      </c>
      <c r="I20" s="104"/>
      <c r="J20" s="104">
        <v>0</v>
      </c>
      <c r="K20" s="139"/>
    </row>
    <row r="21" spans="1:13" ht="21.75" customHeight="1" x14ac:dyDescent="0.2">
      <c r="A21" s="101" t="s">
        <v>12</v>
      </c>
      <c r="B21" s="103">
        <v>16</v>
      </c>
      <c r="D21" s="108">
        <v>0</v>
      </c>
      <c r="E21" s="104"/>
      <c r="F21" s="108">
        <v>0</v>
      </c>
      <c r="G21" s="104"/>
      <c r="H21" s="108">
        <v>4242655371</v>
      </c>
      <c r="I21" s="104"/>
      <c r="J21" s="108">
        <v>4242655371</v>
      </c>
      <c r="K21" s="139"/>
    </row>
    <row r="22" spans="1:13" ht="21.75" customHeight="1" x14ac:dyDescent="0.2">
      <c r="A22" s="101" t="s">
        <v>103</v>
      </c>
      <c r="B22" s="103">
        <v>17</v>
      </c>
      <c r="D22" s="108">
        <v>985618483</v>
      </c>
      <c r="E22" s="104"/>
      <c r="F22" s="108">
        <v>960373829</v>
      </c>
      <c r="G22" s="104"/>
      <c r="H22" s="108">
        <v>777454049</v>
      </c>
      <c r="I22" s="104"/>
      <c r="J22" s="108">
        <v>777454049</v>
      </c>
      <c r="K22" s="139"/>
    </row>
    <row r="23" spans="1:13" ht="21.75" customHeight="1" x14ac:dyDescent="0.2">
      <c r="A23" s="101" t="s">
        <v>13</v>
      </c>
      <c r="B23" s="103">
        <v>9</v>
      </c>
      <c r="D23" s="108">
        <v>0</v>
      </c>
      <c r="E23" s="104"/>
      <c r="F23" s="108">
        <v>0</v>
      </c>
      <c r="G23" s="104"/>
      <c r="H23" s="108">
        <v>1286550000</v>
      </c>
      <c r="I23" s="104"/>
      <c r="J23" s="108">
        <v>1255550000</v>
      </c>
    </row>
    <row r="24" spans="1:13" ht="21.75" customHeight="1" x14ac:dyDescent="0.2">
      <c r="A24" s="101" t="s">
        <v>105</v>
      </c>
      <c r="B24" s="103">
        <v>18</v>
      </c>
      <c r="D24" s="108">
        <v>1382223342</v>
      </c>
      <c r="E24" s="104"/>
      <c r="F24" s="108">
        <v>1410577067</v>
      </c>
      <c r="G24" s="104"/>
      <c r="H24" s="108">
        <v>181602200</v>
      </c>
      <c r="I24" s="104"/>
      <c r="J24" s="108">
        <v>181602200</v>
      </c>
      <c r="K24" s="140"/>
      <c r="L24" s="108"/>
      <c r="M24" s="108"/>
    </row>
    <row r="25" spans="1:13" ht="21.75" customHeight="1" x14ac:dyDescent="0.2">
      <c r="A25" s="101" t="s">
        <v>104</v>
      </c>
      <c r="B25" s="103">
        <v>19</v>
      </c>
      <c r="D25" s="104">
        <v>12329261455</v>
      </c>
      <c r="E25" s="104"/>
      <c r="F25" s="104">
        <v>12653408200</v>
      </c>
      <c r="G25" s="104"/>
      <c r="H25" s="104">
        <v>36375900</v>
      </c>
      <c r="I25" s="104"/>
      <c r="J25" s="104">
        <v>41690319</v>
      </c>
    </row>
    <row r="26" spans="1:13" ht="21.75" customHeight="1" x14ac:dyDescent="0.2">
      <c r="A26" s="101" t="s">
        <v>186</v>
      </c>
      <c r="B26" s="103">
        <v>20</v>
      </c>
      <c r="D26" s="104">
        <v>38467763</v>
      </c>
      <c r="E26" s="104"/>
      <c r="F26" s="104">
        <v>56541071</v>
      </c>
      <c r="G26" s="104"/>
      <c r="H26" s="104">
        <v>1292455</v>
      </c>
      <c r="I26" s="104"/>
      <c r="J26" s="104">
        <v>3039352</v>
      </c>
    </row>
    <row r="27" spans="1:13" ht="21.75" customHeight="1" x14ac:dyDescent="0.2">
      <c r="A27" s="101" t="s">
        <v>140</v>
      </c>
      <c r="B27" s="103">
        <v>34</v>
      </c>
      <c r="D27" s="104">
        <v>35446865</v>
      </c>
      <c r="E27" s="104"/>
      <c r="F27" s="104">
        <v>45009396</v>
      </c>
      <c r="G27" s="104"/>
      <c r="H27" s="104">
        <v>0</v>
      </c>
      <c r="I27" s="104"/>
      <c r="J27" s="104">
        <v>0</v>
      </c>
      <c r="K27" s="110"/>
    </row>
    <row r="28" spans="1:13" ht="21.75" customHeight="1" x14ac:dyDescent="0.2">
      <c r="A28" s="101" t="s">
        <v>14</v>
      </c>
      <c r="B28" s="103">
        <v>16</v>
      </c>
      <c r="D28" s="104">
        <v>407903881</v>
      </c>
      <c r="E28" s="104"/>
      <c r="F28" s="111">
        <v>407903881</v>
      </c>
      <c r="G28" s="104"/>
      <c r="H28" s="111">
        <v>0</v>
      </c>
      <c r="I28" s="104"/>
      <c r="J28" s="111">
        <v>0</v>
      </c>
      <c r="K28" s="110"/>
    </row>
    <row r="29" spans="1:13" ht="21.75" customHeight="1" x14ac:dyDescent="0.2">
      <c r="A29" s="101" t="s">
        <v>15</v>
      </c>
      <c r="B29" s="103"/>
      <c r="D29" s="106">
        <v>45721906</v>
      </c>
      <c r="E29" s="104"/>
      <c r="F29" s="106">
        <v>13194120</v>
      </c>
      <c r="G29" s="104"/>
      <c r="H29" s="106">
        <v>9438108</v>
      </c>
      <c r="I29" s="104"/>
      <c r="J29" s="106">
        <v>1342353</v>
      </c>
    </row>
    <row r="30" spans="1:13" ht="21.75" customHeight="1" x14ac:dyDescent="0.2">
      <c r="A30" s="98" t="s">
        <v>16</v>
      </c>
      <c r="B30" s="103"/>
      <c r="D30" s="106">
        <f>SUM(D18:D29)</f>
        <v>16580163973</v>
      </c>
      <c r="E30" s="104"/>
      <c r="F30" s="106">
        <f>SUM(F18:F29)</f>
        <v>17021726331</v>
      </c>
      <c r="G30" s="104"/>
      <c r="H30" s="106">
        <f>SUM(H18:H29)</f>
        <v>6535368083</v>
      </c>
      <c r="I30" s="104"/>
      <c r="J30" s="106">
        <f>SUM(J18:J29)</f>
        <v>6503333644</v>
      </c>
      <c r="K30" s="110"/>
    </row>
    <row r="31" spans="1:13" ht="21.75" customHeight="1" thickBot="1" x14ac:dyDescent="0.25">
      <c r="A31" s="98" t="s">
        <v>17</v>
      </c>
      <c r="B31" s="109"/>
      <c r="D31" s="113">
        <f>SUM(D16,D30)</f>
        <v>22487771092</v>
      </c>
      <c r="E31" s="104"/>
      <c r="F31" s="113">
        <f>SUM(F16,F30)</f>
        <v>22871182898</v>
      </c>
      <c r="G31" s="104"/>
      <c r="H31" s="113">
        <f>SUM(H16,H30)</f>
        <v>7077295766</v>
      </c>
      <c r="I31" s="104"/>
      <c r="J31" s="113">
        <f>SUM(J16,J30)</f>
        <v>6992257738</v>
      </c>
    </row>
    <row r="32" spans="1:13" ht="21.75" customHeight="1" thickTop="1" x14ac:dyDescent="0.2"/>
    <row r="33" spans="1:14" ht="21.75" customHeight="1" x14ac:dyDescent="0.2">
      <c r="A33" s="101" t="s">
        <v>18</v>
      </c>
    </row>
    <row r="34" spans="1:14" s="98" customFormat="1" ht="21.75" customHeight="1" x14ac:dyDescent="0.2">
      <c r="A34" s="145" t="s">
        <v>0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1:14" s="98" customFormat="1" ht="21.75" customHeight="1" x14ac:dyDescent="0.2">
      <c r="A35" s="145" t="s">
        <v>106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1:14" s="98" customFormat="1" ht="21.75" customHeight="1" x14ac:dyDescent="0.2">
      <c r="A36" s="145" t="s">
        <v>221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4" ht="21.75" customHeight="1" x14ac:dyDescent="0.2">
      <c r="A37" s="99"/>
      <c r="B37" s="99"/>
      <c r="C37" s="99"/>
      <c r="D37" s="99"/>
      <c r="E37" s="99"/>
      <c r="F37" s="99"/>
      <c r="G37" s="99"/>
      <c r="H37" s="99"/>
      <c r="I37" s="99"/>
      <c r="J37" s="100" t="s">
        <v>1</v>
      </c>
      <c r="K37" s="137"/>
    </row>
    <row r="38" spans="1:14" s="98" customFormat="1" ht="21.75" customHeight="1" x14ac:dyDescent="0.2">
      <c r="A38" s="102"/>
      <c r="B38" s="102"/>
      <c r="C38" s="102"/>
      <c r="D38" s="146" t="s">
        <v>2</v>
      </c>
      <c r="E38" s="146"/>
      <c r="F38" s="146"/>
      <c r="G38" s="101"/>
      <c r="H38" s="146" t="s">
        <v>3</v>
      </c>
      <c r="I38" s="146"/>
      <c r="J38" s="146"/>
      <c r="K38" s="136"/>
      <c r="N38" s="101"/>
    </row>
    <row r="39" spans="1:14" ht="21.75" customHeight="1" x14ac:dyDescent="0.2">
      <c r="B39" s="154" t="s">
        <v>4</v>
      </c>
      <c r="D39" s="154">
        <v>2564</v>
      </c>
      <c r="F39" s="154">
        <v>2563</v>
      </c>
      <c r="H39" s="154">
        <v>2564</v>
      </c>
      <c r="J39" s="154">
        <v>2563</v>
      </c>
    </row>
    <row r="40" spans="1:14" ht="21.75" customHeight="1" x14ac:dyDescent="0.2">
      <c r="A40" s="98" t="s">
        <v>19</v>
      </c>
    </row>
    <row r="41" spans="1:14" ht="21.75" customHeight="1" x14ac:dyDescent="0.2">
      <c r="A41" s="98" t="s">
        <v>20</v>
      </c>
      <c r="B41" s="114"/>
    </row>
    <row r="42" spans="1:14" ht="21.75" customHeight="1" x14ac:dyDescent="0.2">
      <c r="A42" s="101" t="s">
        <v>207</v>
      </c>
      <c r="B42" s="103">
        <v>21</v>
      </c>
      <c r="D42" s="104">
        <v>1181162030</v>
      </c>
      <c r="E42" s="104"/>
      <c r="F42" s="104">
        <v>1308804224</v>
      </c>
      <c r="G42" s="104"/>
      <c r="H42" s="104">
        <v>650000000</v>
      </c>
      <c r="I42" s="104"/>
      <c r="J42" s="104">
        <v>670000000</v>
      </c>
      <c r="K42" s="120"/>
    </row>
    <row r="43" spans="1:14" ht="21.75" customHeight="1" x14ac:dyDescent="0.2">
      <c r="A43" s="101" t="s">
        <v>107</v>
      </c>
      <c r="B43" s="103">
        <v>22</v>
      </c>
      <c r="D43" s="104">
        <v>1131976898</v>
      </c>
      <c r="E43" s="104"/>
      <c r="F43" s="104">
        <v>1396738320</v>
      </c>
      <c r="G43" s="104"/>
      <c r="H43" s="104">
        <v>200481203</v>
      </c>
      <c r="I43" s="104"/>
      <c r="J43" s="104">
        <v>187234234</v>
      </c>
      <c r="K43" s="120"/>
    </row>
    <row r="44" spans="1:14" ht="21.75" customHeight="1" x14ac:dyDescent="0.2">
      <c r="A44" s="101" t="s">
        <v>21</v>
      </c>
      <c r="B44" s="109"/>
      <c r="D44" s="104"/>
      <c r="E44" s="104"/>
      <c r="F44" s="104"/>
      <c r="G44" s="104"/>
      <c r="H44" s="104"/>
      <c r="I44" s="104"/>
      <c r="J44" s="104"/>
      <c r="K44" s="120"/>
    </row>
    <row r="45" spans="1:14" ht="21.75" customHeight="1" x14ac:dyDescent="0.2">
      <c r="A45" s="101" t="s">
        <v>22</v>
      </c>
      <c r="B45" s="103">
        <v>24</v>
      </c>
      <c r="D45" s="104">
        <v>540074719</v>
      </c>
      <c r="E45" s="104"/>
      <c r="F45" s="104">
        <v>737411289</v>
      </c>
      <c r="G45" s="104"/>
      <c r="H45" s="104">
        <v>0</v>
      </c>
      <c r="I45" s="104"/>
      <c r="J45" s="104">
        <v>26500000</v>
      </c>
      <c r="K45" s="120"/>
    </row>
    <row r="46" spans="1:14" ht="21.75" customHeight="1" x14ac:dyDescent="0.2">
      <c r="A46" s="101" t="s">
        <v>222</v>
      </c>
      <c r="B46" s="103">
        <v>20</v>
      </c>
      <c r="D46" s="104">
        <v>48032696</v>
      </c>
      <c r="E46" s="104"/>
      <c r="F46" s="104">
        <v>40167609</v>
      </c>
      <c r="G46" s="104"/>
      <c r="H46" s="104">
        <v>5996204</v>
      </c>
      <c r="I46" s="104"/>
      <c r="J46" s="104">
        <v>6017412</v>
      </c>
      <c r="K46" s="120"/>
    </row>
    <row r="47" spans="1:14" ht="21.75" customHeight="1" x14ac:dyDescent="0.2">
      <c r="A47" s="101" t="s">
        <v>134</v>
      </c>
      <c r="B47" s="103"/>
      <c r="D47" s="104">
        <v>15724553</v>
      </c>
      <c r="E47" s="104"/>
      <c r="F47" s="104">
        <v>10195002</v>
      </c>
      <c r="G47" s="104"/>
      <c r="H47" s="104">
        <v>0</v>
      </c>
      <c r="I47" s="104"/>
      <c r="J47" s="104">
        <v>0</v>
      </c>
      <c r="K47" s="120"/>
    </row>
    <row r="48" spans="1:14" ht="21.75" customHeight="1" x14ac:dyDescent="0.2">
      <c r="A48" s="101" t="s">
        <v>131</v>
      </c>
      <c r="B48" s="103"/>
      <c r="D48" s="105">
        <v>1218898193</v>
      </c>
      <c r="E48" s="104"/>
      <c r="F48" s="105">
        <v>835916092</v>
      </c>
      <c r="G48" s="104"/>
      <c r="H48" s="105">
        <v>0</v>
      </c>
      <c r="I48" s="104"/>
      <c r="J48" s="105">
        <v>0</v>
      </c>
      <c r="K48" s="120"/>
    </row>
    <row r="49" spans="1:11" ht="21.75" customHeight="1" x14ac:dyDescent="0.2">
      <c r="A49" s="101" t="s">
        <v>23</v>
      </c>
      <c r="B49" s="103">
        <v>23</v>
      </c>
      <c r="D49" s="106">
        <v>223188079</v>
      </c>
      <c r="E49" s="104"/>
      <c r="F49" s="106">
        <v>226784672</v>
      </c>
      <c r="G49" s="104"/>
      <c r="H49" s="106">
        <v>14587180</v>
      </c>
      <c r="I49" s="104"/>
      <c r="J49" s="106">
        <v>12877535</v>
      </c>
      <c r="K49" s="120"/>
    </row>
    <row r="50" spans="1:11" ht="21.75" customHeight="1" x14ac:dyDescent="0.2">
      <c r="A50" s="98" t="s">
        <v>24</v>
      </c>
      <c r="B50" s="103"/>
      <c r="D50" s="107">
        <f>SUM(D42:D49)</f>
        <v>4359057168</v>
      </c>
      <c r="E50" s="104"/>
      <c r="F50" s="107">
        <f>SUM(F42:F49)</f>
        <v>4556017208</v>
      </c>
      <c r="G50" s="104"/>
      <c r="H50" s="107">
        <f>SUM(H42:H49)</f>
        <v>871064587</v>
      </c>
      <c r="I50" s="104"/>
      <c r="J50" s="107">
        <f>SUM(J42:J49)</f>
        <v>902629181</v>
      </c>
      <c r="K50" s="120"/>
    </row>
    <row r="51" spans="1:11" ht="21.75" customHeight="1" x14ac:dyDescent="0.2">
      <c r="A51" s="98" t="s">
        <v>25</v>
      </c>
      <c r="B51" s="103"/>
      <c r="D51" s="104"/>
      <c r="E51" s="104"/>
      <c r="F51" s="104"/>
      <c r="G51" s="104"/>
      <c r="H51" s="104"/>
      <c r="I51" s="104"/>
      <c r="J51" s="104"/>
      <c r="K51" s="120"/>
    </row>
    <row r="52" spans="1:11" ht="21.75" customHeight="1" x14ac:dyDescent="0.2">
      <c r="A52" s="101" t="s">
        <v>26</v>
      </c>
      <c r="B52" s="103">
        <v>9</v>
      </c>
      <c r="D52" s="116">
        <v>0</v>
      </c>
      <c r="E52" s="104"/>
      <c r="F52" s="116">
        <v>0</v>
      </c>
      <c r="G52" s="104"/>
      <c r="H52" s="116">
        <v>228500000</v>
      </c>
      <c r="I52" s="104"/>
      <c r="J52" s="116">
        <v>132500000</v>
      </c>
      <c r="K52" s="120"/>
    </row>
    <row r="53" spans="1:11" ht="21.75" customHeight="1" x14ac:dyDescent="0.2">
      <c r="A53" s="101" t="s">
        <v>165</v>
      </c>
      <c r="B53" s="103">
        <v>9</v>
      </c>
      <c r="D53" s="104">
        <v>22950000</v>
      </c>
      <c r="E53" s="104"/>
      <c r="F53" s="104">
        <v>26950000</v>
      </c>
      <c r="G53" s="104"/>
      <c r="H53" s="104">
        <v>0</v>
      </c>
      <c r="I53" s="104"/>
      <c r="J53" s="104">
        <v>0</v>
      </c>
      <c r="K53" s="120"/>
    </row>
    <row r="54" spans="1:11" ht="21.75" customHeight="1" x14ac:dyDescent="0.2">
      <c r="A54" s="101" t="s">
        <v>127</v>
      </c>
      <c r="B54" s="103"/>
      <c r="D54" s="108"/>
      <c r="E54" s="104"/>
      <c r="F54" s="108"/>
      <c r="G54" s="104"/>
      <c r="H54" s="108"/>
      <c r="I54" s="104"/>
      <c r="J54" s="108"/>
      <c r="K54" s="141"/>
    </row>
    <row r="55" spans="1:11" ht="21.75" customHeight="1" x14ac:dyDescent="0.2">
      <c r="A55" s="101" t="s">
        <v>128</v>
      </c>
      <c r="B55" s="103">
        <v>24</v>
      </c>
      <c r="D55" s="104">
        <v>4815629379</v>
      </c>
      <c r="E55" s="104"/>
      <c r="F55" s="104">
        <v>4357658451</v>
      </c>
      <c r="G55" s="104"/>
      <c r="H55" s="104">
        <v>1374899977</v>
      </c>
      <c r="I55" s="104"/>
      <c r="J55" s="104">
        <v>1327695428</v>
      </c>
      <c r="K55" s="120"/>
    </row>
    <row r="56" spans="1:11" ht="21.75" customHeight="1" x14ac:dyDescent="0.2">
      <c r="A56" s="117" t="s">
        <v>108</v>
      </c>
      <c r="B56" s="103">
        <v>25</v>
      </c>
      <c r="D56" s="104">
        <v>106801767</v>
      </c>
      <c r="E56" s="104"/>
      <c r="F56" s="104">
        <v>113275550</v>
      </c>
      <c r="G56" s="104"/>
      <c r="H56" s="104">
        <v>14340713</v>
      </c>
      <c r="I56" s="104"/>
      <c r="J56" s="104">
        <v>29213460</v>
      </c>
      <c r="K56" s="120"/>
    </row>
    <row r="57" spans="1:11" ht="21.75" customHeight="1" x14ac:dyDescent="0.2">
      <c r="A57" s="117" t="s">
        <v>216</v>
      </c>
      <c r="B57" s="103" t="s">
        <v>229</v>
      </c>
      <c r="D57" s="104">
        <v>0</v>
      </c>
      <c r="E57" s="104"/>
      <c r="F57" s="104">
        <v>1773685</v>
      </c>
      <c r="G57" s="104"/>
      <c r="H57" s="104">
        <v>0</v>
      </c>
      <c r="I57" s="104"/>
      <c r="J57" s="104">
        <v>0</v>
      </c>
      <c r="K57" s="120"/>
    </row>
    <row r="58" spans="1:11" ht="21.75" customHeight="1" x14ac:dyDescent="0.2">
      <c r="A58" s="117" t="s">
        <v>141</v>
      </c>
      <c r="B58" s="103">
        <v>34</v>
      </c>
      <c r="D58" s="104">
        <v>2868319912</v>
      </c>
      <c r="E58" s="104"/>
      <c r="F58" s="104">
        <v>2810792810</v>
      </c>
      <c r="G58" s="104"/>
      <c r="H58" s="104">
        <v>116273403</v>
      </c>
      <c r="I58" s="104"/>
      <c r="J58" s="104">
        <v>116103823</v>
      </c>
      <c r="K58" s="120"/>
    </row>
    <row r="59" spans="1:11" ht="21.75" customHeight="1" x14ac:dyDescent="0.2">
      <c r="A59" s="101" t="s">
        <v>187</v>
      </c>
      <c r="B59" s="103"/>
      <c r="D59" s="104"/>
      <c r="E59" s="104"/>
      <c r="F59" s="104"/>
      <c r="G59" s="104"/>
      <c r="H59" s="104"/>
      <c r="I59" s="104"/>
      <c r="J59" s="104"/>
      <c r="K59" s="120"/>
    </row>
    <row r="60" spans="1:11" ht="21.75" customHeight="1" x14ac:dyDescent="0.2">
      <c r="A60" s="101" t="s">
        <v>22</v>
      </c>
      <c r="B60" s="103">
        <v>20</v>
      </c>
      <c r="D60" s="104">
        <v>30171568</v>
      </c>
      <c r="E60" s="104"/>
      <c r="F60" s="104">
        <v>38642204</v>
      </c>
      <c r="G60" s="104"/>
      <c r="H60" s="104">
        <v>620413</v>
      </c>
      <c r="I60" s="104"/>
      <c r="J60" s="104">
        <v>116827</v>
      </c>
      <c r="K60" s="120"/>
    </row>
    <row r="61" spans="1:11" ht="21.75" customHeight="1" x14ac:dyDescent="0.2">
      <c r="A61" s="101" t="s">
        <v>27</v>
      </c>
      <c r="B61" s="103"/>
      <c r="D61" s="106">
        <v>463058022</v>
      </c>
      <c r="E61" s="104"/>
      <c r="F61" s="106">
        <v>213959917</v>
      </c>
      <c r="G61" s="104"/>
      <c r="H61" s="106">
        <v>91968407</v>
      </c>
      <c r="I61" s="104"/>
      <c r="J61" s="106">
        <v>34705000</v>
      </c>
      <c r="K61" s="120"/>
    </row>
    <row r="62" spans="1:11" ht="21.75" customHeight="1" x14ac:dyDescent="0.2">
      <c r="A62" s="98" t="s">
        <v>28</v>
      </c>
      <c r="B62" s="103"/>
      <c r="D62" s="106">
        <f>SUM(D52:D61)</f>
        <v>8306930648</v>
      </c>
      <c r="E62" s="104"/>
      <c r="F62" s="106">
        <f>SUM(F52:F61)</f>
        <v>7563052617</v>
      </c>
      <c r="G62" s="104"/>
      <c r="H62" s="106">
        <f>SUM(H52:H61)</f>
        <v>1826602913</v>
      </c>
      <c r="I62" s="104"/>
      <c r="J62" s="106">
        <f>SUM(J52:J61)</f>
        <v>1640334538</v>
      </c>
      <c r="K62" s="120"/>
    </row>
    <row r="63" spans="1:11" ht="21.75" customHeight="1" x14ac:dyDescent="0.2">
      <c r="A63" s="98" t="s">
        <v>29</v>
      </c>
      <c r="B63" s="103"/>
      <c r="D63" s="106">
        <f>SUM(D50:D61)</f>
        <v>12665987816</v>
      </c>
      <c r="E63" s="104"/>
      <c r="F63" s="106">
        <f>SUM(F50:F61)</f>
        <v>12119069825</v>
      </c>
      <c r="G63" s="104"/>
      <c r="H63" s="106">
        <f>SUM(H50:H61)</f>
        <v>2697667500</v>
      </c>
      <c r="I63" s="104"/>
      <c r="J63" s="106">
        <f>SUM(J50:J61)</f>
        <v>2542963719</v>
      </c>
      <c r="K63" s="120"/>
    </row>
    <row r="65" spans="1:16" ht="21.75" customHeight="1" x14ac:dyDescent="0.2">
      <c r="A65" s="101" t="s">
        <v>18</v>
      </c>
    </row>
    <row r="66" spans="1:16" s="98" customFormat="1" ht="21.75" customHeight="1" x14ac:dyDescent="0.2">
      <c r="A66" s="145" t="s">
        <v>0</v>
      </c>
      <c r="B66" s="145"/>
      <c r="C66" s="145"/>
      <c r="D66" s="145"/>
      <c r="E66" s="145"/>
      <c r="F66" s="145"/>
      <c r="G66" s="145"/>
      <c r="H66" s="145"/>
      <c r="I66" s="145"/>
      <c r="J66" s="145"/>
      <c r="K66" s="145"/>
    </row>
    <row r="67" spans="1:16" s="98" customFormat="1" ht="21.75" customHeight="1" x14ac:dyDescent="0.2">
      <c r="A67" s="145" t="s">
        <v>106</v>
      </c>
      <c r="B67" s="145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6" s="98" customFormat="1" ht="21.75" customHeight="1" x14ac:dyDescent="0.2">
      <c r="A68" s="145" t="s">
        <v>221</v>
      </c>
      <c r="B68" s="145"/>
      <c r="C68" s="145"/>
      <c r="D68" s="145"/>
      <c r="E68" s="145"/>
      <c r="F68" s="145"/>
      <c r="G68" s="145"/>
      <c r="H68" s="145"/>
      <c r="I68" s="145"/>
      <c r="J68" s="145"/>
      <c r="K68" s="145"/>
    </row>
    <row r="69" spans="1:16" ht="21.75" customHeight="1" x14ac:dyDescent="0.2">
      <c r="A69" s="99"/>
      <c r="B69" s="99"/>
      <c r="C69" s="99"/>
      <c r="D69" s="99"/>
      <c r="E69" s="99"/>
      <c r="F69" s="99"/>
      <c r="G69" s="99"/>
      <c r="H69" s="99"/>
      <c r="I69" s="99"/>
      <c r="J69" s="100" t="s">
        <v>1</v>
      </c>
      <c r="K69" s="137"/>
    </row>
    <row r="70" spans="1:16" s="98" customFormat="1" ht="21.75" customHeight="1" x14ac:dyDescent="0.2">
      <c r="A70" s="102"/>
      <c r="B70" s="102"/>
      <c r="C70" s="102"/>
      <c r="D70" s="146" t="s">
        <v>2</v>
      </c>
      <c r="E70" s="146"/>
      <c r="F70" s="146"/>
      <c r="G70" s="101"/>
      <c r="H70" s="146" t="s">
        <v>3</v>
      </c>
      <c r="I70" s="146"/>
      <c r="J70" s="146"/>
      <c r="K70" s="136"/>
      <c r="N70" s="101"/>
    </row>
    <row r="71" spans="1:16" ht="21.75" customHeight="1" x14ac:dyDescent="0.2">
      <c r="B71" s="154" t="s">
        <v>4</v>
      </c>
      <c r="D71" s="154">
        <v>2564</v>
      </c>
      <c r="F71" s="154">
        <v>2563</v>
      </c>
      <c r="H71" s="154">
        <v>2564</v>
      </c>
      <c r="J71" s="154">
        <v>2563</v>
      </c>
    </row>
    <row r="72" spans="1:16" ht="21.75" customHeight="1" x14ac:dyDescent="0.2">
      <c r="A72" s="98" t="s">
        <v>30</v>
      </c>
      <c r="B72" s="103"/>
      <c r="D72" s="104"/>
      <c r="E72" s="104"/>
      <c r="F72" s="104"/>
      <c r="G72" s="104"/>
      <c r="H72" s="104"/>
      <c r="I72" s="104"/>
      <c r="J72" s="104"/>
      <c r="K72" s="120"/>
    </row>
    <row r="73" spans="1:16" ht="21.75" customHeight="1" x14ac:dyDescent="0.2">
      <c r="A73" s="101" t="s">
        <v>31</v>
      </c>
      <c r="B73" s="103"/>
      <c r="D73" s="104"/>
      <c r="E73" s="104"/>
      <c r="F73" s="104"/>
      <c r="G73" s="104"/>
      <c r="H73" s="104"/>
      <c r="I73" s="104"/>
      <c r="J73" s="104"/>
      <c r="K73" s="120"/>
    </row>
    <row r="74" spans="1:16" ht="21.75" customHeight="1" x14ac:dyDescent="0.2">
      <c r="A74" s="101" t="s">
        <v>32</v>
      </c>
      <c r="B74" s="103"/>
      <c r="D74" s="104"/>
      <c r="E74" s="104"/>
      <c r="F74" s="104"/>
      <c r="G74" s="104"/>
      <c r="H74" s="104"/>
      <c r="I74" s="104"/>
      <c r="J74" s="104"/>
      <c r="K74" s="120"/>
    </row>
    <row r="75" spans="1:16" ht="21.75" customHeight="1" thickBot="1" x14ac:dyDescent="0.25">
      <c r="A75" s="101" t="s">
        <v>33</v>
      </c>
      <c r="B75" s="103"/>
      <c r="D75" s="113">
        <v>2116753580</v>
      </c>
      <c r="E75" s="104"/>
      <c r="F75" s="113">
        <v>2116753580</v>
      </c>
      <c r="G75" s="104"/>
      <c r="H75" s="113">
        <v>2116753580</v>
      </c>
      <c r="I75" s="104"/>
      <c r="J75" s="113">
        <v>2116753580</v>
      </c>
      <c r="K75" s="120"/>
    </row>
    <row r="76" spans="1:16" ht="21.75" customHeight="1" thickTop="1" x14ac:dyDescent="0.2">
      <c r="A76" s="101" t="s">
        <v>34</v>
      </c>
      <c r="B76" s="103"/>
      <c r="D76" s="104"/>
      <c r="E76" s="104"/>
      <c r="F76" s="104"/>
      <c r="G76" s="104"/>
      <c r="H76" s="104"/>
      <c r="I76" s="104"/>
      <c r="J76" s="104"/>
    </row>
    <row r="77" spans="1:16" ht="21.75" customHeight="1" x14ac:dyDescent="0.2">
      <c r="A77" s="101" t="s">
        <v>35</v>
      </c>
      <c r="B77" s="103"/>
      <c r="D77" s="104">
        <v>1666827010</v>
      </c>
      <c r="E77" s="104"/>
      <c r="F77" s="104">
        <v>1666827010</v>
      </c>
      <c r="G77" s="104"/>
      <c r="H77" s="104">
        <v>1666827010</v>
      </c>
      <c r="I77" s="104"/>
      <c r="J77" s="104">
        <v>1666827010</v>
      </c>
      <c r="K77" s="120"/>
      <c r="O77" s="118"/>
      <c r="P77" s="119"/>
    </row>
    <row r="78" spans="1:16" ht="21.75" customHeight="1" x14ac:dyDescent="0.2">
      <c r="A78" s="101" t="s">
        <v>36</v>
      </c>
      <c r="B78" s="103"/>
      <c r="D78" s="104">
        <v>2062460582</v>
      </c>
      <c r="E78" s="104"/>
      <c r="F78" s="104">
        <v>2062460582</v>
      </c>
      <c r="G78" s="104"/>
      <c r="H78" s="104">
        <v>2062460582</v>
      </c>
      <c r="I78" s="104"/>
      <c r="J78" s="104">
        <v>2062460582</v>
      </c>
      <c r="K78" s="120"/>
      <c r="O78" s="118"/>
      <c r="P78" s="119"/>
    </row>
    <row r="79" spans="1:16" ht="21.75" customHeight="1" x14ac:dyDescent="0.2">
      <c r="A79" s="101" t="s">
        <v>37</v>
      </c>
      <c r="B79" s="103">
        <v>27</v>
      </c>
      <c r="D79" s="104">
        <v>568130588</v>
      </c>
      <c r="E79" s="104"/>
      <c r="F79" s="104">
        <v>568130588</v>
      </c>
      <c r="G79" s="104"/>
      <c r="H79" s="104">
        <v>0</v>
      </c>
      <c r="I79" s="104"/>
      <c r="J79" s="104">
        <v>0</v>
      </c>
      <c r="K79" s="120"/>
    </row>
    <row r="80" spans="1:16" ht="21.75" customHeight="1" x14ac:dyDescent="0.2">
      <c r="A80" s="101" t="s">
        <v>38</v>
      </c>
      <c r="B80" s="103"/>
      <c r="D80" s="104"/>
      <c r="E80" s="104"/>
      <c r="F80" s="104"/>
      <c r="G80" s="104"/>
      <c r="H80" s="104"/>
      <c r="I80" s="104"/>
      <c r="J80" s="104"/>
      <c r="K80" s="120"/>
    </row>
    <row r="81" spans="1:11" ht="21.75" customHeight="1" x14ac:dyDescent="0.2">
      <c r="A81" s="101" t="s">
        <v>39</v>
      </c>
      <c r="B81" s="103">
        <v>29</v>
      </c>
      <c r="D81" s="111">
        <v>211675358</v>
      </c>
      <c r="E81" s="111"/>
      <c r="F81" s="111">
        <v>211675358</v>
      </c>
      <c r="G81" s="111"/>
      <c r="H81" s="111">
        <v>211675358</v>
      </c>
      <c r="I81" s="111"/>
      <c r="J81" s="111">
        <v>211675358</v>
      </c>
      <c r="K81" s="120"/>
    </row>
    <row r="82" spans="1:11" ht="21.75" customHeight="1" x14ac:dyDescent="0.2">
      <c r="A82" s="101" t="s">
        <v>40</v>
      </c>
      <c r="B82" s="103"/>
      <c r="D82" s="111">
        <v>-556050684</v>
      </c>
      <c r="E82" s="111"/>
      <c r="F82" s="111">
        <v>447533915</v>
      </c>
      <c r="G82" s="111"/>
      <c r="H82" s="111">
        <v>297351924</v>
      </c>
      <c r="I82" s="111"/>
      <c r="J82" s="111">
        <v>367017677</v>
      </c>
      <c r="K82" s="120"/>
    </row>
    <row r="83" spans="1:11" ht="21.75" customHeight="1" x14ac:dyDescent="0.2">
      <c r="A83" s="121" t="s">
        <v>109</v>
      </c>
      <c r="B83" s="103"/>
      <c r="D83" s="106">
        <v>5750603029</v>
      </c>
      <c r="E83" s="111"/>
      <c r="F83" s="106">
        <v>5675948171</v>
      </c>
      <c r="G83" s="111"/>
      <c r="H83" s="106">
        <v>141313392</v>
      </c>
      <c r="I83" s="111"/>
      <c r="J83" s="106">
        <v>141313392</v>
      </c>
      <c r="K83" s="120"/>
    </row>
    <row r="84" spans="1:11" ht="21.75" customHeight="1" x14ac:dyDescent="0.2">
      <c r="A84" s="101" t="s">
        <v>41</v>
      </c>
      <c r="B84" s="103"/>
      <c r="D84" s="104">
        <f>SUM(D77:D83)</f>
        <v>9703645883</v>
      </c>
      <c r="E84" s="104"/>
      <c r="F84" s="104">
        <f>SUM(F77:F83)</f>
        <v>10632575624</v>
      </c>
      <c r="G84" s="104"/>
      <c r="H84" s="104">
        <f>SUM(H77:H83)</f>
        <v>4379628266</v>
      </c>
      <c r="I84" s="104"/>
      <c r="J84" s="104">
        <f>SUM(J77:J83)</f>
        <v>4449294019</v>
      </c>
      <c r="K84" s="120"/>
    </row>
    <row r="85" spans="1:11" ht="21.75" customHeight="1" x14ac:dyDescent="0.2">
      <c r="A85" s="122" t="s">
        <v>110</v>
      </c>
      <c r="B85" s="109"/>
      <c r="D85" s="106">
        <v>118137393</v>
      </c>
      <c r="E85" s="104"/>
      <c r="F85" s="106">
        <v>119537449</v>
      </c>
      <c r="G85" s="104"/>
      <c r="H85" s="106">
        <v>0</v>
      </c>
      <c r="I85" s="104"/>
      <c r="J85" s="106">
        <v>0</v>
      </c>
      <c r="K85" s="140"/>
    </row>
    <row r="86" spans="1:11" ht="21.75" customHeight="1" x14ac:dyDescent="0.2">
      <c r="A86" s="98" t="s">
        <v>42</v>
      </c>
      <c r="B86" s="109"/>
      <c r="D86" s="106">
        <f>SUM(D84:D85)</f>
        <v>9821783276</v>
      </c>
      <c r="E86" s="104"/>
      <c r="F86" s="106">
        <f>SUM(F84:F85)</f>
        <v>10752113073</v>
      </c>
      <c r="G86" s="104"/>
      <c r="H86" s="106">
        <f>SUM(H84:H85)</f>
        <v>4379628266</v>
      </c>
      <c r="I86" s="104"/>
      <c r="J86" s="106">
        <f>SUM(J84:J85)</f>
        <v>4449294019</v>
      </c>
      <c r="K86" s="120"/>
    </row>
    <row r="87" spans="1:11" ht="21.75" customHeight="1" thickBot="1" x14ac:dyDescent="0.25">
      <c r="A87" s="98" t="s">
        <v>43</v>
      </c>
      <c r="D87" s="113">
        <f>SUM(D63,D86)</f>
        <v>22487771092</v>
      </c>
      <c r="E87" s="104"/>
      <c r="F87" s="113">
        <f>SUM(F63,F86)</f>
        <v>22871182898</v>
      </c>
      <c r="G87" s="104"/>
      <c r="H87" s="113">
        <f>SUM(H63,H86)</f>
        <v>7077295766</v>
      </c>
      <c r="I87" s="104"/>
      <c r="J87" s="113">
        <f>SUM(J63,J86)</f>
        <v>6992257738</v>
      </c>
      <c r="K87" s="120"/>
    </row>
    <row r="88" spans="1:11" ht="21.75" customHeight="1" thickTop="1" x14ac:dyDescent="0.2">
      <c r="D88" s="123">
        <f>D87-D31</f>
        <v>0</v>
      </c>
      <c r="E88" s="123"/>
      <c r="F88" s="123">
        <f>F87-F31</f>
        <v>0</v>
      </c>
      <c r="G88" s="123"/>
      <c r="H88" s="123">
        <f>H87-H31</f>
        <v>0</v>
      </c>
      <c r="I88" s="123"/>
      <c r="J88" s="123">
        <f>J87-J31</f>
        <v>0</v>
      </c>
      <c r="K88" s="142"/>
    </row>
    <row r="89" spans="1:11" ht="21.75" customHeight="1" x14ac:dyDescent="0.2">
      <c r="A89" s="101" t="s">
        <v>18</v>
      </c>
    </row>
    <row r="91" spans="1:11" ht="21.75" customHeight="1" x14ac:dyDescent="0.2">
      <c r="A91" s="124"/>
    </row>
    <row r="92" spans="1:11" ht="21.75" customHeight="1" x14ac:dyDescent="0.2">
      <c r="A92" s="112"/>
    </row>
    <row r="93" spans="1:11" ht="21.75" customHeight="1" x14ac:dyDescent="0.2">
      <c r="B93" s="101" t="s">
        <v>44</v>
      </c>
    </row>
    <row r="94" spans="1:11" ht="21.75" customHeight="1" x14ac:dyDescent="0.2">
      <c r="A94" s="124"/>
    </row>
    <row r="99" spans="6:11" ht="21.75" customHeight="1" x14ac:dyDescent="0.2">
      <c r="F99" s="115"/>
      <c r="G99" s="115"/>
      <c r="H99" s="115"/>
      <c r="I99" s="115"/>
      <c r="J99" s="115"/>
      <c r="K99" s="120"/>
    </row>
    <row r="100" spans="6:11" ht="21.75" customHeight="1" x14ac:dyDescent="0.2">
      <c r="F100" s="115"/>
      <c r="G100" s="115"/>
      <c r="H100" s="115"/>
      <c r="I100" s="115"/>
      <c r="J100" s="115"/>
      <c r="K100" s="120"/>
    </row>
    <row r="101" spans="6:11" ht="21.75" customHeight="1" x14ac:dyDescent="0.2">
      <c r="F101" s="115"/>
      <c r="G101" s="115"/>
      <c r="H101" s="115"/>
      <c r="I101" s="115"/>
      <c r="J101" s="115"/>
      <c r="K101" s="120"/>
    </row>
    <row r="102" spans="6:11" ht="21.75" customHeight="1" x14ac:dyDescent="0.2">
      <c r="F102" s="115"/>
      <c r="G102" s="115"/>
      <c r="H102" s="115"/>
      <c r="I102" s="115"/>
      <c r="J102" s="115"/>
      <c r="K102" s="120"/>
    </row>
    <row r="103" spans="6:11" ht="21.75" customHeight="1" x14ac:dyDescent="0.2">
      <c r="F103" s="115"/>
      <c r="G103" s="115"/>
      <c r="H103" s="115"/>
      <c r="I103" s="115"/>
      <c r="J103" s="115"/>
      <c r="K103" s="120"/>
    </row>
    <row r="104" spans="6:11" ht="21.75" customHeight="1" x14ac:dyDescent="0.2">
      <c r="F104" s="115"/>
      <c r="G104" s="115"/>
      <c r="H104" s="115"/>
      <c r="I104" s="115"/>
      <c r="J104" s="115"/>
      <c r="K104" s="120"/>
    </row>
    <row r="105" spans="6:11" ht="21.75" customHeight="1" x14ac:dyDescent="0.2">
      <c r="F105" s="115"/>
      <c r="G105" s="115"/>
      <c r="H105" s="115"/>
      <c r="I105" s="115"/>
      <c r="J105" s="115"/>
      <c r="K105" s="120"/>
    </row>
    <row r="106" spans="6:11" ht="21.75" customHeight="1" x14ac:dyDescent="0.2">
      <c r="F106" s="115"/>
      <c r="G106" s="115"/>
      <c r="H106" s="115"/>
      <c r="I106" s="115"/>
      <c r="J106" s="115"/>
      <c r="K106" s="120"/>
    </row>
    <row r="107" spans="6:11" ht="21.75" customHeight="1" x14ac:dyDescent="0.2">
      <c r="F107" s="115"/>
      <c r="G107" s="115"/>
      <c r="H107" s="115"/>
      <c r="I107" s="115"/>
      <c r="J107" s="115"/>
      <c r="K107" s="120"/>
    </row>
    <row r="108" spans="6:11" ht="21.75" customHeight="1" x14ac:dyDescent="0.2">
      <c r="F108" s="115"/>
      <c r="G108" s="115"/>
      <c r="H108" s="115"/>
      <c r="I108" s="115"/>
      <c r="J108" s="115"/>
      <c r="K108" s="120"/>
    </row>
    <row r="109" spans="6:11" ht="21.75" customHeight="1" x14ac:dyDescent="0.2">
      <c r="F109" s="115"/>
      <c r="G109" s="115"/>
      <c r="H109" s="115"/>
      <c r="I109" s="115"/>
      <c r="J109" s="115"/>
      <c r="K109" s="120"/>
    </row>
    <row r="110" spans="6:11" ht="21.75" customHeight="1" x14ac:dyDescent="0.2">
      <c r="F110" s="115"/>
      <c r="G110" s="115"/>
      <c r="H110" s="115"/>
      <c r="I110" s="115"/>
      <c r="J110" s="115"/>
      <c r="K110" s="120"/>
    </row>
    <row r="111" spans="6:11" ht="21.75" customHeight="1" x14ac:dyDescent="0.2">
      <c r="F111" s="115"/>
      <c r="G111" s="115"/>
      <c r="H111" s="115"/>
      <c r="I111" s="115"/>
      <c r="J111" s="115"/>
      <c r="K111" s="120"/>
    </row>
    <row r="112" spans="6:11" ht="21.75" customHeight="1" x14ac:dyDescent="0.2">
      <c r="F112" s="115"/>
      <c r="G112" s="115"/>
      <c r="H112" s="115"/>
      <c r="I112" s="115"/>
      <c r="J112" s="115"/>
      <c r="K112" s="120"/>
    </row>
    <row r="113" spans="6:11" ht="21.75" customHeight="1" x14ac:dyDescent="0.2">
      <c r="F113" s="115"/>
      <c r="G113" s="115"/>
      <c r="H113" s="115"/>
      <c r="I113" s="115"/>
      <c r="J113" s="115"/>
      <c r="K113" s="120"/>
    </row>
    <row r="114" spans="6:11" ht="21.75" customHeight="1" x14ac:dyDescent="0.2">
      <c r="F114" s="115"/>
      <c r="G114" s="115"/>
      <c r="H114" s="115"/>
      <c r="I114" s="115"/>
      <c r="J114" s="115"/>
      <c r="K114" s="120"/>
    </row>
    <row r="115" spans="6:11" ht="21.75" customHeight="1" x14ac:dyDescent="0.2">
      <c r="F115" s="115"/>
      <c r="G115" s="115"/>
      <c r="H115" s="115"/>
      <c r="I115" s="115"/>
      <c r="J115" s="115"/>
      <c r="K115" s="120"/>
    </row>
    <row r="116" spans="6:11" ht="21.75" customHeight="1" x14ac:dyDescent="0.2">
      <c r="F116" s="115"/>
      <c r="G116" s="115"/>
      <c r="H116" s="115"/>
      <c r="I116" s="115"/>
      <c r="J116" s="115"/>
      <c r="K116" s="120"/>
    </row>
    <row r="117" spans="6:11" ht="21.75" customHeight="1" x14ac:dyDescent="0.2">
      <c r="F117" s="115"/>
      <c r="G117" s="115"/>
      <c r="H117" s="115"/>
      <c r="I117" s="115"/>
      <c r="J117" s="115"/>
      <c r="K117" s="120"/>
    </row>
    <row r="118" spans="6:11" ht="21.75" customHeight="1" x14ac:dyDescent="0.2">
      <c r="F118" s="115"/>
      <c r="G118" s="115"/>
      <c r="H118" s="115"/>
      <c r="I118" s="115"/>
      <c r="J118" s="115"/>
      <c r="K118" s="120"/>
    </row>
    <row r="119" spans="6:11" ht="21.75" customHeight="1" x14ac:dyDescent="0.2">
      <c r="F119" s="115"/>
      <c r="G119" s="115"/>
      <c r="H119" s="115"/>
      <c r="I119" s="115"/>
      <c r="J119" s="115"/>
      <c r="K119" s="120"/>
    </row>
    <row r="120" spans="6:11" ht="21.75" customHeight="1" x14ac:dyDescent="0.2">
      <c r="F120" s="115"/>
      <c r="G120" s="115"/>
      <c r="H120" s="115"/>
      <c r="I120" s="115"/>
      <c r="J120" s="115"/>
      <c r="K120" s="120"/>
    </row>
    <row r="121" spans="6:11" ht="21.75" customHeight="1" x14ac:dyDescent="0.2">
      <c r="F121" s="115"/>
      <c r="G121" s="115"/>
      <c r="H121" s="115"/>
      <c r="I121" s="115"/>
      <c r="J121" s="115"/>
      <c r="K121" s="120"/>
    </row>
    <row r="122" spans="6:11" ht="21.75" customHeight="1" x14ac:dyDescent="0.2">
      <c r="F122" s="115"/>
      <c r="G122" s="115"/>
      <c r="H122" s="115"/>
      <c r="I122" s="115"/>
      <c r="J122" s="115"/>
      <c r="K122" s="120"/>
    </row>
    <row r="123" spans="6:11" ht="21.75" customHeight="1" x14ac:dyDescent="0.2">
      <c r="F123" s="115"/>
      <c r="G123" s="115"/>
      <c r="H123" s="115"/>
      <c r="I123" s="115"/>
      <c r="J123" s="115"/>
      <c r="K123" s="120"/>
    </row>
    <row r="124" spans="6:11" ht="21.75" customHeight="1" x14ac:dyDescent="0.2">
      <c r="F124" s="115"/>
      <c r="G124" s="115"/>
      <c r="H124" s="115"/>
      <c r="I124" s="115"/>
      <c r="J124" s="115"/>
      <c r="K124" s="120"/>
    </row>
    <row r="125" spans="6:11" ht="21.75" customHeight="1" x14ac:dyDescent="0.2">
      <c r="F125" s="115"/>
      <c r="G125" s="115"/>
      <c r="H125" s="115"/>
      <c r="I125" s="115"/>
      <c r="J125" s="115"/>
      <c r="K125" s="120"/>
    </row>
    <row r="126" spans="6:11" ht="21.75" customHeight="1" x14ac:dyDescent="0.2">
      <c r="F126" s="115"/>
      <c r="G126" s="115"/>
      <c r="H126" s="115"/>
      <c r="I126" s="115"/>
      <c r="J126" s="115"/>
      <c r="K126" s="120"/>
    </row>
  </sheetData>
  <mergeCells count="12">
    <mergeCell ref="A66:K66"/>
    <mergeCell ref="A67:K67"/>
    <mergeCell ref="A68:K68"/>
    <mergeCell ref="D70:F70"/>
    <mergeCell ref="H70:J70"/>
    <mergeCell ref="A34:K34"/>
    <mergeCell ref="A35:K35"/>
    <mergeCell ref="A36:K36"/>
    <mergeCell ref="D5:F5"/>
    <mergeCell ref="D38:F38"/>
    <mergeCell ref="H38:J38"/>
    <mergeCell ref="H5:J5"/>
  </mergeCells>
  <phoneticPr fontId="12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3" max="16383" man="1"/>
    <brk id="6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80"/>
  <sheetViews>
    <sheetView showGridLines="0" view="pageBreakPreview" topLeftCell="A49" zoomScale="80" zoomScaleNormal="100" zoomScaleSheetLayoutView="80" workbookViewId="0">
      <selection activeCell="D39" sqref="D39"/>
    </sheetView>
  </sheetViews>
  <sheetFormatPr defaultColWidth="9.28515625" defaultRowHeight="21.75" customHeight="1" x14ac:dyDescent="0.2"/>
  <cols>
    <col min="1" max="1" width="44.28515625" style="58" customWidth="1"/>
    <col min="2" max="2" width="5.7109375" style="58" customWidth="1"/>
    <col min="3" max="3" width="1.28515625" style="58" customWidth="1"/>
    <col min="4" max="4" width="13.7109375" style="58" customWidth="1"/>
    <col min="5" max="5" width="1.28515625" style="58" customWidth="1"/>
    <col min="6" max="6" width="13.7109375" style="58" customWidth="1"/>
    <col min="7" max="7" width="1.28515625" style="58" customWidth="1"/>
    <col min="8" max="8" width="13.7109375" style="58" customWidth="1"/>
    <col min="9" max="9" width="1.28515625" style="58" customWidth="1"/>
    <col min="10" max="10" width="13.7109375" style="58" customWidth="1"/>
    <col min="11" max="11" width="1" style="58" customWidth="1"/>
    <col min="12" max="16384" width="9.28515625" style="58"/>
  </cols>
  <sheetData>
    <row r="1" spans="1:13" s="82" customFormat="1" ht="21.75" customHeight="1" x14ac:dyDescent="0.2">
      <c r="A1" s="82" t="s">
        <v>0</v>
      </c>
    </row>
    <row r="2" spans="1:13" s="82" customFormat="1" ht="21.75" customHeight="1" x14ac:dyDescent="0.2">
      <c r="A2" s="82" t="s">
        <v>45</v>
      </c>
    </row>
    <row r="3" spans="1:13" s="82" customFormat="1" ht="21.75" customHeight="1" x14ac:dyDescent="0.2">
      <c r="A3" s="82" t="s">
        <v>217</v>
      </c>
    </row>
    <row r="4" spans="1:13" ht="21.75" customHeight="1" x14ac:dyDescent="0.2">
      <c r="A4" s="1"/>
      <c r="B4" s="1"/>
      <c r="C4" s="1"/>
      <c r="D4" s="1"/>
      <c r="E4" s="1"/>
      <c r="F4" s="1"/>
      <c r="G4" s="1"/>
      <c r="H4" s="2"/>
      <c r="I4" s="1"/>
      <c r="J4" s="2" t="s">
        <v>1</v>
      </c>
    </row>
    <row r="5" spans="1:13" s="82" customFormat="1" ht="21.75" customHeight="1" x14ac:dyDescent="0.2">
      <c r="A5" s="3"/>
      <c r="B5" s="3"/>
      <c r="C5" s="3"/>
      <c r="D5" s="4"/>
      <c r="E5" s="81" t="s">
        <v>2</v>
      </c>
      <c r="F5" s="4"/>
      <c r="G5" s="3"/>
      <c r="H5" s="4"/>
      <c r="I5" s="81" t="s">
        <v>3</v>
      </c>
      <c r="J5" s="4"/>
      <c r="M5" s="58"/>
    </row>
    <row r="6" spans="1:13" ht="21.75" customHeight="1" x14ac:dyDescent="0.2">
      <c r="B6" s="155" t="s">
        <v>4</v>
      </c>
      <c r="D6" s="155">
        <v>2564</v>
      </c>
      <c r="F6" s="155">
        <v>2563</v>
      </c>
      <c r="H6" s="155">
        <v>2564</v>
      </c>
      <c r="J6" s="155">
        <v>2563</v>
      </c>
    </row>
    <row r="7" spans="1:13" ht="21.75" customHeight="1" x14ac:dyDescent="0.2">
      <c r="A7" s="82" t="s">
        <v>46</v>
      </c>
      <c r="B7" s="6">
        <v>30</v>
      </c>
    </row>
    <row r="8" spans="1:13" ht="21.75" customHeight="1" x14ac:dyDescent="0.2">
      <c r="A8" s="58" t="s">
        <v>181</v>
      </c>
      <c r="B8" s="6"/>
      <c r="D8" s="59">
        <v>688006154</v>
      </c>
      <c r="E8" s="59"/>
      <c r="F8" s="59">
        <v>1206726678</v>
      </c>
      <c r="G8" s="59"/>
      <c r="H8" s="59">
        <v>0</v>
      </c>
      <c r="I8" s="59"/>
      <c r="J8" s="59">
        <v>14010713</v>
      </c>
    </row>
    <row r="9" spans="1:13" ht="21.75" customHeight="1" x14ac:dyDescent="0.2">
      <c r="A9" s="58" t="s">
        <v>182</v>
      </c>
      <c r="B9" s="6"/>
      <c r="D9" s="59">
        <v>741762370</v>
      </c>
      <c r="E9" s="59"/>
      <c r="F9" s="59">
        <v>1572726655</v>
      </c>
      <c r="G9" s="59"/>
      <c r="H9" s="59">
        <v>0</v>
      </c>
      <c r="I9" s="59"/>
      <c r="J9" s="59">
        <v>0</v>
      </c>
    </row>
    <row r="10" spans="1:13" ht="21.75" customHeight="1" x14ac:dyDescent="0.2">
      <c r="A10" s="58" t="s">
        <v>180</v>
      </c>
      <c r="B10" s="6"/>
      <c r="D10" s="59">
        <v>27201935</v>
      </c>
      <c r="E10" s="59"/>
      <c r="F10" s="59">
        <v>35836691</v>
      </c>
      <c r="G10" s="59"/>
      <c r="H10" s="59">
        <v>4040997</v>
      </c>
      <c r="I10" s="59"/>
      <c r="J10" s="59">
        <v>9258812</v>
      </c>
    </row>
    <row r="11" spans="1:13" ht="21.75" customHeight="1" x14ac:dyDescent="0.2">
      <c r="A11" s="58" t="s">
        <v>47</v>
      </c>
      <c r="B11" s="6">
        <v>31</v>
      </c>
      <c r="D11" s="7">
        <v>31930043</v>
      </c>
      <c r="E11" s="60"/>
      <c r="F11" s="7">
        <v>19028653</v>
      </c>
      <c r="G11" s="60"/>
      <c r="H11" s="7">
        <v>76509986</v>
      </c>
      <c r="I11" s="60"/>
      <c r="J11" s="7">
        <v>109073136</v>
      </c>
      <c r="M11" s="57"/>
    </row>
    <row r="12" spans="1:13" ht="21.75" customHeight="1" x14ac:dyDescent="0.2">
      <c r="A12" s="82" t="s">
        <v>48</v>
      </c>
      <c r="B12" s="6"/>
      <c r="D12" s="7">
        <f>SUM(D8:D11)</f>
        <v>1488900502</v>
      </c>
      <c r="E12" s="59"/>
      <c r="F12" s="7">
        <f>SUM(F8:F11)</f>
        <v>2834318677</v>
      </c>
      <c r="G12" s="59"/>
      <c r="H12" s="7">
        <f>SUM(H8:H11)</f>
        <v>80550983</v>
      </c>
      <c r="I12" s="59"/>
      <c r="J12" s="7">
        <f>SUM(J8:J11)</f>
        <v>132342661</v>
      </c>
      <c r="M12" s="57"/>
    </row>
    <row r="13" spans="1:13" ht="21.75" customHeight="1" x14ac:dyDescent="0.2">
      <c r="A13" s="82" t="s">
        <v>49</v>
      </c>
      <c r="B13" s="6"/>
      <c r="D13" s="59"/>
      <c r="E13" s="59"/>
      <c r="F13" s="59"/>
      <c r="G13" s="59"/>
      <c r="H13" s="59"/>
      <c r="I13" s="59"/>
      <c r="J13" s="59"/>
    </row>
    <row r="14" spans="1:13" ht="21.75" customHeight="1" x14ac:dyDescent="0.2">
      <c r="A14" s="58" t="s">
        <v>50</v>
      </c>
      <c r="B14" s="6"/>
      <c r="D14" s="59">
        <v>864704677</v>
      </c>
      <c r="E14" s="59"/>
      <c r="F14" s="59">
        <v>1172168715</v>
      </c>
      <c r="G14" s="59"/>
      <c r="H14" s="59">
        <v>0</v>
      </c>
      <c r="I14" s="59"/>
      <c r="J14" s="59">
        <v>20768839</v>
      </c>
    </row>
    <row r="15" spans="1:13" ht="21.75" customHeight="1" x14ac:dyDescent="0.2">
      <c r="A15" s="58" t="s">
        <v>51</v>
      </c>
      <c r="B15" s="6"/>
      <c r="D15" s="59">
        <v>403447404</v>
      </c>
      <c r="E15" s="59"/>
      <c r="F15" s="59">
        <v>863035873</v>
      </c>
      <c r="G15" s="59"/>
      <c r="H15" s="59">
        <v>0</v>
      </c>
      <c r="I15" s="59"/>
      <c r="J15" s="59">
        <v>0</v>
      </c>
    </row>
    <row r="16" spans="1:13" ht="21.75" customHeight="1" x14ac:dyDescent="0.2">
      <c r="A16" s="58" t="s">
        <v>52</v>
      </c>
      <c r="B16" s="6"/>
      <c r="D16" s="59">
        <v>19786476</v>
      </c>
      <c r="E16" s="59"/>
      <c r="F16" s="59">
        <v>24204509</v>
      </c>
      <c r="G16" s="59"/>
      <c r="H16" s="59">
        <v>4376781</v>
      </c>
      <c r="I16" s="59"/>
      <c r="J16" s="59">
        <v>4736496</v>
      </c>
    </row>
    <row r="17" spans="1:13" ht="21.75" customHeight="1" x14ac:dyDescent="0.2">
      <c r="A17" s="58" t="s">
        <v>53</v>
      </c>
      <c r="B17" s="6"/>
      <c r="D17" s="59">
        <v>140417665</v>
      </c>
      <c r="E17" s="59"/>
      <c r="F17" s="59">
        <v>228328182</v>
      </c>
      <c r="G17" s="59"/>
      <c r="H17" s="59">
        <v>207402</v>
      </c>
      <c r="I17" s="59"/>
      <c r="J17" s="59">
        <v>5054208</v>
      </c>
    </row>
    <row r="18" spans="1:13" ht="21.75" customHeight="1" x14ac:dyDescent="0.2">
      <c r="A18" s="58" t="s">
        <v>54</v>
      </c>
      <c r="B18" s="6"/>
      <c r="D18" s="7">
        <v>863444259</v>
      </c>
      <c r="E18" s="60"/>
      <c r="F18" s="7">
        <v>1166730538</v>
      </c>
      <c r="G18" s="60"/>
      <c r="H18" s="7">
        <v>126129429</v>
      </c>
      <c r="I18" s="60"/>
      <c r="J18" s="7">
        <v>116716184</v>
      </c>
    </row>
    <row r="19" spans="1:13" ht="21.75" customHeight="1" x14ac:dyDescent="0.2">
      <c r="A19" s="82" t="s">
        <v>55</v>
      </c>
      <c r="B19" s="6"/>
      <c r="D19" s="7">
        <f>SUM(D14:D18)</f>
        <v>2291800481</v>
      </c>
      <c r="E19" s="59"/>
      <c r="F19" s="7">
        <f>SUM(F14:F18)</f>
        <v>3454467817</v>
      </c>
      <c r="G19" s="59"/>
      <c r="H19" s="7">
        <f>SUM(H14:H18)</f>
        <v>130713612</v>
      </c>
      <c r="I19" s="59"/>
      <c r="J19" s="7">
        <f>SUM(J14:J18)</f>
        <v>147275727</v>
      </c>
    </row>
    <row r="20" spans="1:13" ht="21.75" customHeight="1" x14ac:dyDescent="0.2">
      <c r="A20" s="82" t="s">
        <v>249</v>
      </c>
      <c r="B20" s="6"/>
      <c r="D20" s="59">
        <f>SUM(D12-D19)</f>
        <v>-802899979</v>
      </c>
      <c r="E20" s="59"/>
      <c r="F20" s="59">
        <f>SUM(F12-F19)</f>
        <v>-620149140</v>
      </c>
      <c r="G20" s="59"/>
      <c r="H20" s="59">
        <f>SUM(H12-H19)</f>
        <v>-50162629</v>
      </c>
      <c r="I20" s="59">
        <f t="shared" ref="I20" si="0">SUM(I12-I19)</f>
        <v>0</v>
      </c>
      <c r="J20" s="59">
        <f>SUM(J12-J19)</f>
        <v>-14933066</v>
      </c>
    </row>
    <row r="21" spans="1:13" s="12" customFormat="1" ht="21.75" customHeight="1" x14ac:dyDescent="0.2">
      <c r="A21" s="58" t="s">
        <v>170</v>
      </c>
      <c r="B21" s="6">
        <v>17</v>
      </c>
      <c r="D21" s="8">
        <v>31668870</v>
      </c>
      <c r="E21" s="60"/>
      <c r="F21" s="8">
        <v>2626307</v>
      </c>
      <c r="G21" s="60"/>
      <c r="H21" s="8">
        <v>0</v>
      </c>
      <c r="I21" s="60"/>
      <c r="J21" s="8">
        <v>0</v>
      </c>
      <c r="M21" s="58"/>
    </row>
    <row r="22" spans="1:13" s="12" customFormat="1" ht="21.75" customHeight="1" x14ac:dyDescent="0.2">
      <c r="A22" s="58" t="s">
        <v>199</v>
      </c>
      <c r="B22" s="6"/>
      <c r="D22" s="8">
        <v>47643592</v>
      </c>
      <c r="E22" s="60"/>
      <c r="F22" s="8">
        <v>51728130</v>
      </c>
      <c r="G22" s="60"/>
      <c r="H22" s="8">
        <v>57018505</v>
      </c>
      <c r="I22" s="60"/>
      <c r="J22" s="8">
        <v>81085090</v>
      </c>
      <c r="M22" s="58"/>
    </row>
    <row r="23" spans="1:13" ht="21.75" customHeight="1" x14ac:dyDescent="0.2">
      <c r="A23" s="58" t="s">
        <v>208</v>
      </c>
      <c r="B23" s="6">
        <v>32</v>
      </c>
      <c r="D23" s="7">
        <v>-233775187</v>
      </c>
      <c r="E23" s="60"/>
      <c r="F23" s="7">
        <v>-234822190</v>
      </c>
      <c r="G23" s="60"/>
      <c r="H23" s="7">
        <v>-76352049</v>
      </c>
      <c r="I23" s="60"/>
      <c r="J23" s="7">
        <v>-84403957</v>
      </c>
      <c r="M23" s="12"/>
    </row>
    <row r="24" spans="1:13" ht="21.75" customHeight="1" x14ac:dyDescent="0.2">
      <c r="A24" s="82" t="s">
        <v>233</v>
      </c>
      <c r="B24" s="13"/>
      <c r="C24" s="12"/>
      <c r="D24" s="47">
        <f>SUM(D20:D23)</f>
        <v>-957362704</v>
      </c>
      <c r="E24" s="60"/>
      <c r="F24" s="47">
        <f>SUM(F20:F23)</f>
        <v>-800616893</v>
      </c>
      <c r="G24" s="60"/>
      <c r="H24" s="47">
        <f>SUM(H20:H23)</f>
        <v>-69496173</v>
      </c>
      <c r="I24" s="60"/>
      <c r="J24" s="47">
        <f>SUM(J20:J23)</f>
        <v>-18251933</v>
      </c>
      <c r="M24" s="12"/>
    </row>
    <row r="25" spans="1:13" ht="21.75" customHeight="1" x14ac:dyDescent="0.2">
      <c r="A25" s="58" t="s">
        <v>135</v>
      </c>
      <c r="B25" s="6">
        <v>34</v>
      </c>
      <c r="D25" s="7">
        <v>-73351136</v>
      </c>
      <c r="E25" s="59"/>
      <c r="F25" s="7">
        <v>-167597683</v>
      </c>
      <c r="G25" s="59"/>
      <c r="H25" s="7">
        <v>-169580</v>
      </c>
      <c r="I25" s="59"/>
      <c r="J25" s="7">
        <v>-10667964</v>
      </c>
    </row>
    <row r="26" spans="1:13" ht="21.75" customHeight="1" thickBot="1" x14ac:dyDescent="0.25">
      <c r="A26" s="82" t="s">
        <v>195</v>
      </c>
      <c r="B26" s="6"/>
      <c r="D26" s="9">
        <f>SUM(D24:D25)</f>
        <v>-1030713840</v>
      </c>
      <c r="E26" s="59"/>
      <c r="F26" s="9">
        <f>SUM(F24:F25)</f>
        <v>-968214576</v>
      </c>
      <c r="G26" s="59"/>
      <c r="H26" s="9">
        <f>SUM(H24:H25)</f>
        <v>-69665753</v>
      </c>
      <c r="I26" s="59"/>
      <c r="J26" s="9">
        <f>SUM(J24:J25)</f>
        <v>-28919897</v>
      </c>
    </row>
    <row r="27" spans="1:13" ht="21.75" customHeight="1" thickTop="1" x14ac:dyDescent="0.2">
      <c r="A27" s="82"/>
      <c r="B27" s="6"/>
      <c r="D27" s="60"/>
      <c r="E27" s="59"/>
      <c r="F27" s="60"/>
      <c r="G27" s="59"/>
      <c r="H27" s="60"/>
      <c r="I27" s="59"/>
      <c r="J27" s="60"/>
    </row>
    <row r="28" spans="1:13" ht="21.75" customHeight="1" x14ac:dyDescent="0.2">
      <c r="A28" s="14" t="s">
        <v>150</v>
      </c>
      <c r="B28" s="6"/>
      <c r="D28" s="60"/>
      <c r="E28" s="59"/>
      <c r="F28" s="60"/>
      <c r="G28" s="59"/>
      <c r="H28" s="60"/>
      <c r="I28" s="59"/>
      <c r="J28" s="60"/>
    </row>
    <row r="29" spans="1:13" ht="21.75" customHeight="1" thickBot="1" x14ac:dyDescent="0.25">
      <c r="A29" s="61" t="s">
        <v>112</v>
      </c>
      <c r="B29" s="6"/>
      <c r="D29" s="60">
        <v>-1031757438</v>
      </c>
      <c r="E29" s="59"/>
      <c r="F29" s="60">
        <v>-947298557</v>
      </c>
      <c r="G29" s="59"/>
      <c r="H29" s="9">
        <f>H26</f>
        <v>-69665753</v>
      </c>
      <c r="I29" s="59"/>
      <c r="J29" s="9">
        <f>J26</f>
        <v>-28919897</v>
      </c>
    </row>
    <row r="30" spans="1:13" ht="21.75" customHeight="1" thickTop="1" x14ac:dyDescent="0.2">
      <c r="A30" s="61" t="s">
        <v>113</v>
      </c>
      <c r="B30" s="6"/>
      <c r="D30" s="7">
        <v>1043598</v>
      </c>
      <c r="E30" s="59"/>
      <c r="F30" s="7">
        <v>-20916019</v>
      </c>
      <c r="G30" s="59"/>
      <c r="H30" s="60"/>
      <c r="I30" s="59"/>
      <c r="J30" s="60"/>
    </row>
    <row r="31" spans="1:13" ht="21.75" customHeight="1" thickBot="1" x14ac:dyDescent="0.25">
      <c r="A31" s="15"/>
      <c r="B31" s="6"/>
      <c r="D31" s="9">
        <f>SUM(D29:D30)</f>
        <v>-1030713840</v>
      </c>
      <c r="E31" s="59"/>
      <c r="F31" s="9">
        <f>SUM(F29:F30)</f>
        <v>-968214576</v>
      </c>
      <c r="G31" s="59"/>
      <c r="H31" s="60"/>
      <c r="I31" s="59"/>
      <c r="J31" s="60"/>
    </row>
    <row r="32" spans="1:13" ht="21.75" customHeight="1" thickTop="1" x14ac:dyDescent="0.2">
      <c r="A32" s="15"/>
    </row>
    <row r="33" spans="1:13" ht="21.75" customHeight="1" x14ac:dyDescent="0.2">
      <c r="A33" s="14" t="s">
        <v>251</v>
      </c>
      <c r="B33" s="6">
        <v>35</v>
      </c>
    </row>
    <row r="34" spans="1:13" ht="21.75" customHeight="1" x14ac:dyDescent="0.2">
      <c r="A34" s="58" t="s">
        <v>252</v>
      </c>
      <c r="B34" s="6"/>
      <c r="D34" s="57"/>
      <c r="F34" s="57"/>
      <c r="H34" s="57"/>
      <c r="J34" s="57"/>
    </row>
    <row r="35" spans="1:13" ht="21.75" customHeight="1" thickBot="1" x14ac:dyDescent="0.25">
      <c r="A35" s="23" t="s">
        <v>113</v>
      </c>
      <c r="B35" s="6"/>
      <c r="D35" s="71">
        <f>D29/166682701</f>
        <v>-6.1899491177551775</v>
      </c>
      <c r="E35" s="48"/>
      <c r="F35" s="71">
        <f>F29/166682701</f>
        <v>-5.6832445797719586</v>
      </c>
      <c r="G35" s="48"/>
      <c r="H35" s="71">
        <f>H29/166682701</f>
        <v>-0.41795430828781688</v>
      </c>
      <c r="I35" s="48"/>
      <c r="J35" s="71">
        <f>J29/166682701</f>
        <v>-0.17350269000020585</v>
      </c>
    </row>
    <row r="36" spans="1:13" ht="21.75" customHeight="1" thickTop="1" x14ac:dyDescent="0.2">
      <c r="D36" s="17"/>
      <c r="E36" s="16"/>
      <c r="F36" s="17"/>
      <c r="G36" s="16"/>
      <c r="H36" s="17"/>
      <c r="I36" s="16"/>
      <c r="J36" s="17"/>
    </row>
    <row r="37" spans="1:13" ht="21.75" customHeight="1" x14ac:dyDescent="0.2">
      <c r="A37" s="58" t="s">
        <v>18</v>
      </c>
      <c r="M37" s="82"/>
    </row>
    <row r="38" spans="1:13" s="82" customFormat="1" ht="21.75" customHeight="1" x14ac:dyDescent="0.2">
      <c r="A38" s="82" t="s">
        <v>0</v>
      </c>
    </row>
    <row r="39" spans="1:13" s="82" customFormat="1" ht="21.75" customHeight="1" x14ac:dyDescent="0.2">
      <c r="A39" s="14" t="s">
        <v>111</v>
      </c>
      <c r="B39" s="14"/>
      <c r="C39" s="14"/>
      <c r="D39" s="87"/>
      <c r="E39" s="14"/>
      <c r="F39" s="87"/>
      <c r="G39" s="14"/>
      <c r="H39" s="87"/>
      <c r="I39" s="14"/>
      <c r="J39" s="87"/>
    </row>
    <row r="40" spans="1:13" s="82" customFormat="1" ht="21.75" customHeight="1" x14ac:dyDescent="0.2">
      <c r="A40" s="14" t="s">
        <v>217</v>
      </c>
      <c r="B40" s="14"/>
      <c r="C40" s="14"/>
      <c r="D40" s="87"/>
      <c r="E40" s="14"/>
      <c r="F40" s="87"/>
      <c r="G40" s="14"/>
      <c r="H40" s="87"/>
      <c r="I40" s="14"/>
      <c r="J40" s="87"/>
    </row>
    <row r="41" spans="1:13" ht="21.75" customHeight="1" x14ac:dyDescent="0.2">
      <c r="A41" s="15"/>
      <c r="B41" s="92"/>
      <c r="C41" s="92"/>
      <c r="D41" s="88"/>
      <c r="E41" s="92"/>
      <c r="F41" s="88"/>
      <c r="G41" s="92"/>
      <c r="H41" s="88"/>
      <c r="I41" s="92"/>
      <c r="J41" s="90" t="s">
        <v>1</v>
      </c>
    </row>
    <row r="42" spans="1:13" s="82" customFormat="1" ht="21.75" customHeight="1" x14ac:dyDescent="0.2">
      <c r="A42" s="3"/>
      <c r="B42" s="3"/>
      <c r="C42" s="3"/>
      <c r="D42" s="89"/>
      <c r="E42" s="93" t="s">
        <v>2</v>
      </c>
      <c r="F42" s="89"/>
      <c r="G42" s="94"/>
      <c r="H42" s="89"/>
      <c r="I42" s="93" t="s">
        <v>3</v>
      </c>
      <c r="J42" s="89"/>
    </row>
    <row r="43" spans="1:13" ht="21.75" customHeight="1" x14ac:dyDescent="0.2">
      <c r="A43" s="15"/>
      <c r="B43" s="155" t="s">
        <v>4</v>
      </c>
      <c r="D43" s="155">
        <v>2564</v>
      </c>
      <c r="F43" s="155">
        <v>2563</v>
      </c>
      <c r="H43" s="155">
        <v>2564</v>
      </c>
      <c r="J43" s="155">
        <v>2563</v>
      </c>
    </row>
    <row r="44" spans="1:13" ht="21.75" customHeight="1" x14ac:dyDescent="0.2">
      <c r="A44" s="15"/>
      <c r="B44" s="95"/>
      <c r="C44" s="15"/>
      <c r="D44" s="96"/>
      <c r="E44" s="97"/>
      <c r="F44" s="10"/>
      <c r="H44" s="5"/>
      <c r="J44" s="10"/>
    </row>
    <row r="45" spans="1:13" ht="21.75" customHeight="1" x14ac:dyDescent="0.2">
      <c r="A45" s="15"/>
      <c r="B45" s="95"/>
      <c r="C45" s="15"/>
      <c r="D45" s="96"/>
      <c r="E45" s="97"/>
      <c r="F45" s="10"/>
      <c r="H45" s="5"/>
      <c r="J45" s="10"/>
    </row>
    <row r="46" spans="1:13" ht="21.75" customHeight="1" thickBot="1" x14ac:dyDescent="0.25">
      <c r="A46" s="82" t="s">
        <v>195</v>
      </c>
      <c r="B46" s="95"/>
      <c r="C46" s="15"/>
      <c r="D46" s="9">
        <f>SUM(D31)</f>
        <v>-1030713840</v>
      </c>
      <c r="E46" s="60"/>
      <c r="F46" s="9">
        <f>SUM(F31)</f>
        <v>-968214576</v>
      </c>
      <c r="G46" s="60"/>
      <c r="H46" s="9">
        <f>SUM(H26)</f>
        <v>-69665753</v>
      </c>
      <c r="I46" s="60"/>
      <c r="J46" s="9">
        <f>SUM(J26)</f>
        <v>-28919897</v>
      </c>
    </row>
    <row r="47" spans="1:13" ht="21.75" customHeight="1" thickTop="1" x14ac:dyDescent="0.2">
      <c r="B47" s="95"/>
      <c r="C47" s="15"/>
      <c r="D47" s="60"/>
      <c r="E47" s="60"/>
      <c r="F47" s="60"/>
      <c r="G47" s="60"/>
      <c r="H47" s="60"/>
      <c r="I47" s="60"/>
      <c r="J47" s="60"/>
    </row>
    <row r="48" spans="1:13" ht="21.75" customHeight="1" x14ac:dyDescent="0.2">
      <c r="A48" s="82" t="s">
        <v>116</v>
      </c>
      <c r="B48" s="95"/>
      <c r="C48" s="15"/>
      <c r="D48" s="60"/>
      <c r="E48" s="60"/>
      <c r="F48" s="60"/>
      <c r="G48" s="60"/>
      <c r="H48" s="60"/>
      <c r="I48" s="60"/>
      <c r="J48" s="60"/>
    </row>
    <row r="49" spans="1:10" ht="21.75" customHeight="1" x14ac:dyDescent="0.2">
      <c r="A49" s="70" t="s">
        <v>172</v>
      </c>
      <c r="B49" s="95"/>
      <c r="C49" s="15"/>
      <c r="D49" s="60"/>
      <c r="E49" s="60"/>
      <c r="F49" s="60"/>
      <c r="G49" s="60"/>
      <c r="H49" s="60"/>
      <c r="I49" s="60"/>
      <c r="J49" s="60"/>
    </row>
    <row r="50" spans="1:10" ht="21.75" customHeight="1" x14ac:dyDescent="0.2">
      <c r="A50" s="58" t="s">
        <v>157</v>
      </c>
      <c r="B50" s="95"/>
      <c r="C50" s="15"/>
      <c r="D50" s="60"/>
      <c r="E50" s="60"/>
      <c r="F50" s="60"/>
      <c r="G50" s="60"/>
      <c r="H50" s="60"/>
      <c r="I50" s="60"/>
      <c r="J50" s="60"/>
    </row>
    <row r="51" spans="1:10" ht="21.75" customHeight="1" x14ac:dyDescent="0.2">
      <c r="A51" s="58" t="s">
        <v>192</v>
      </c>
      <c r="B51" s="95"/>
      <c r="C51" s="15"/>
      <c r="D51" s="59">
        <v>-9234718</v>
      </c>
      <c r="E51" s="60"/>
      <c r="F51" s="59">
        <v>-253507</v>
      </c>
      <c r="G51" s="60"/>
      <c r="H51" s="59">
        <v>0</v>
      </c>
      <c r="I51" s="60"/>
      <c r="J51" s="59">
        <v>0</v>
      </c>
    </row>
    <row r="52" spans="1:10" ht="21.75" customHeight="1" x14ac:dyDescent="0.2">
      <c r="A52" s="58" t="s">
        <v>173</v>
      </c>
      <c r="B52" s="6">
        <v>17</v>
      </c>
      <c r="C52" s="15"/>
      <c r="D52" s="7">
        <v>5651048</v>
      </c>
      <c r="E52" s="60"/>
      <c r="F52" s="7">
        <v>-7337587</v>
      </c>
      <c r="G52" s="60"/>
      <c r="H52" s="7">
        <v>0</v>
      </c>
      <c r="I52" s="60"/>
      <c r="J52" s="7">
        <v>0</v>
      </c>
    </row>
    <row r="53" spans="1:10" ht="21.75" customHeight="1" x14ac:dyDescent="0.2">
      <c r="A53" s="58" t="s">
        <v>154</v>
      </c>
      <c r="B53" s="6"/>
      <c r="C53" s="15"/>
      <c r="D53" s="60"/>
      <c r="E53" s="60"/>
      <c r="F53" s="60"/>
      <c r="G53" s="60"/>
      <c r="H53" s="60"/>
      <c r="I53" s="60"/>
      <c r="J53" s="60"/>
    </row>
    <row r="54" spans="1:10" ht="21.75" customHeight="1" x14ac:dyDescent="0.2">
      <c r="A54" s="58" t="s">
        <v>153</v>
      </c>
      <c r="B54" s="6"/>
      <c r="C54" s="15"/>
      <c r="D54" s="7">
        <f>SUM(D51:D52)</f>
        <v>-3583670</v>
      </c>
      <c r="E54" s="60"/>
      <c r="F54" s="7">
        <f>SUM(F51:F52)</f>
        <v>-7591094</v>
      </c>
      <c r="G54" s="60"/>
      <c r="H54" s="7">
        <f>SUM(H51:H52)</f>
        <v>0</v>
      </c>
      <c r="I54" s="60"/>
      <c r="J54" s="7">
        <f>SUM(J51:J52)</f>
        <v>0</v>
      </c>
    </row>
    <row r="55" spans="1:10" ht="21.75" customHeight="1" x14ac:dyDescent="0.2">
      <c r="B55" s="6"/>
      <c r="C55" s="15"/>
      <c r="D55" s="60"/>
      <c r="E55" s="60"/>
      <c r="F55" s="60"/>
      <c r="G55" s="60"/>
      <c r="H55" s="60"/>
      <c r="I55" s="60"/>
      <c r="J55" s="60"/>
    </row>
    <row r="56" spans="1:10" ht="21.75" customHeight="1" x14ac:dyDescent="0.2">
      <c r="A56" s="70" t="s">
        <v>176</v>
      </c>
      <c r="B56" s="6"/>
      <c r="C56" s="15"/>
      <c r="D56" s="60"/>
      <c r="E56" s="60"/>
      <c r="F56" s="60"/>
      <c r="G56" s="60"/>
      <c r="H56" s="60"/>
      <c r="I56" s="60"/>
      <c r="J56" s="60"/>
    </row>
    <row r="57" spans="1:10" ht="21.75" customHeight="1" x14ac:dyDescent="0.2">
      <c r="A57" s="58" t="s">
        <v>159</v>
      </c>
      <c r="B57" s="6">
        <v>25</v>
      </c>
      <c r="C57" s="15"/>
      <c r="D57" s="60">
        <v>0</v>
      </c>
      <c r="E57" s="60"/>
      <c r="F57" s="60">
        <v>-27938606</v>
      </c>
      <c r="G57" s="60"/>
      <c r="H57" s="60">
        <v>0</v>
      </c>
      <c r="I57" s="60"/>
      <c r="J57" s="60">
        <v>-5103156</v>
      </c>
    </row>
    <row r="58" spans="1:10" ht="21.75" customHeight="1" x14ac:dyDescent="0.2">
      <c r="A58" s="58" t="s">
        <v>174</v>
      </c>
      <c r="B58" s="132"/>
      <c r="C58" s="15"/>
      <c r="D58" s="60">
        <v>0</v>
      </c>
      <c r="E58" s="60"/>
      <c r="F58" s="60">
        <v>-37585679</v>
      </c>
      <c r="G58" s="60"/>
      <c r="H58" s="60">
        <v>0</v>
      </c>
      <c r="I58" s="60"/>
      <c r="J58" s="60">
        <v>0</v>
      </c>
    </row>
    <row r="59" spans="1:10" ht="21.75" customHeight="1" x14ac:dyDescent="0.2">
      <c r="A59" s="135" t="s">
        <v>223</v>
      </c>
      <c r="B59" s="132"/>
      <c r="C59" s="15"/>
      <c r="D59" s="60"/>
      <c r="E59" s="60"/>
      <c r="F59" s="60"/>
      <c r="G59" s="60"/>
      <c r="H59" s="60"/>
      <c r="I59" s="60"/>
      <c r="J59" s="60"/>
    </row>
    <row r="60" spans="1:10" ht="21.75" customHeight="1" x14ac:dyDescent="0.2">
      <c r="A60" s="135" t="s">
        <v>198</v>
      </c>
      <c r="B60" s="132"/>
      <c r="C60" s="15"/>
      <c r="D60" s="60"/>
      <c r="E60" s="60"/>
      <c r="F60" s="60"/>
      <c r="G60" s="60"/>
      <c r="H60" s="60"/>
      <c r="I60" s="60"/>
      <c r="J60" s="60"/>
    </row>
    <row r="61" spans="1:10" ht="21.75" customHeight="1" x14ac:dyDescent="0.2">
      <c r="A61" s="135" t="s">
        <v>209</v>
      </c>
      <c r="B61" s="132"/>
      <c r="C61" s="15"/>
      <c r="D61" s="60">
        <v>106472478</v>
      </c>
      <c r="E61" s="60"/>
      <c r="F61" s="60">
        <v>-188702536</v>
      </c>
      <c r="G61" s="60"/>
      <c r="H61" s="60">
        <v>0</v>
      </c>
      <c r="I61" s="60"/>
      <c r="J61" s="60">
        <v>0</v>
      </c>
    </row>
    <row r="62" spans="1:10" ht="21.75" customHeight="1" x14ac:dyDescent="0.2">
      <c r="A62" s="58" t="s">
        <v>202</v>
      </c>
      <c r="B62" s="6">
        <v>17</v>
      </c>
      <c r="C62" s="15"/>
      <c r="D62" s="7">
        <v>-236760</v>
      </c>
      <c r="E62" s="60"/>
      <c r="F62" s="7">
        <v>-4258513</v>
      </c>
      <c r="G62" s="60"/>
      <c r="H62" s="7">
        <v>0</v>
      </c>
      <c r="I62" s="60"/>
      <c r="J62" s="7">
        <v>0</v>
      </c>
    </row>
    <row r="63" spans="1:10" ht="21.75" customHeight="1" x14ac:dyDescent="0.2">
      <c r="A63" s="58" t="s">
        <v>175</v>
      </c>
      <c r="B63" s="6"/>
      <c r="C63" s="15"/>
      <c r="D63" s="60"/>
      <c r="E63" s="60"/>
      <c r="F63" s="60"/>
      <c r="G63" s="60"/>
      <c r="H63" s="60"/>
      <c r="I63" s="60"/>
      <c r="J63" s="60"/>
    </row>
    <row r="64" spans="1:10" ht="21.75" customHeight="1" x14ac:dyDescent="0.2">
      <c r="A64" s="58" t="s">
        <v>153</v>
      </c>
      <c r="B64" s="6"/>
      <c r="C64" s="15"/>
      <c r="D64" s="7">
        <f>SUM(D57:D62)</f>
        <v>106235718</v>
      </c>
      <c r="E64" s="60"/>
      <c r="F64" s="7">
        <f>SUM(F57:F62)</f>
        <v>-258485334</v>
      </c>
      <c r="G64" s="60"/>
      <c r="H64" s="7">
        <f>SUM(H57:H62)</f>
        <v>0</v>
      </c>
      <c r="I64" s="60"/>
      <c r="J64" s="7">
        <f>SUM(J57:J62)</f>
        <v>-5103156</v>
      </c>
    </row>
    <row r="65" spans="1:10" ht="21.75" customHeight="1" x14ac:dyDescent="0.2">
      <c r="A65" s="82" t="s">
        <v>193</v>
      </c>
      <c r="B65" s="95"/>
      <c r="C65" s="15"/>
      <c r="D65" s="7">
        <f>SUM(D54,D64)</f>
        <v>102652048</v>
      </c>
      <c r="E65" s="60"/>
      <c r="F65" s="7">
        <f>SUM(F54,F64)</f>
        <v>-266076428</v>
      </c>
      <c r="G65" s="60"/>
      <c r="H65" s="7">
        <f>SUM(H54,H64)</f>
        <v>0</v>
      </c>
      <c r="I65" s="60"/>
      <c r="J65" s="7">
        <f>SUM(J54,J64)</f>
        <v>-5103156</v>
      </c>
    </row>
    <row r="66" spans="1:10" ht="21.75" customHeight="1" x14ac:dyDescent="0.2">
      <c r="B66" s="95"/>
      <c r="C66" s="15"/>
      <c r="D66" s="60"/>
      <c r="F66" s="60"/>
      <c r="H66" s="60"/>
      <c r="J66" s="60"/>
    </row>
    <row r="67" spans="1:10" ht="21.75" customHeight="1" thickBot="1" x14ac:dyDescent="0.25">
      <c r="A67" s="82" t="s">
        <v>194</v>
      </c>
      <c r="B67" s="95"/>
      <c r="C67" s="15"/>
      <c r="D67" s="9">
        <f>SUM(D46,D65)</f>
        <v>-928061792</v>
      </c>
      <c r="E67" s="60"/>
      <c r="F67" s="9">
        <f>SUM(F46,F65)</f>
        <v>-1234291004</v>
      </c>
      <c r="G67" s="60"/>
      <c r="H67" s="9">
        <f>SUM(H46,H65)</f>
        <v>-69665753</v>
      </c>
      <c r="I67" s="60"/>
      <c r="J67" s="9">
        <f>SUM(J46,J65)</f>
        <v>-34023053</v>
      </c>
    </row>
    <row r="68" spans="1:10" ht="21.75" customHeight="1" thickTop="1" x14ac:dyDescent="0.2">
      <c r="B68" s="95"/>
      <c r="C68" s="15"/>
      <c r="D68" s="60"/>
      <c r="E68" s="60"/>
      <c r="F68" s="60"/>
      <c r="G68" s="59"/>
      <c r="H68" s="60"/>
      <c r="I68" s="59"/>
      <c r="J68" s="60"/>
    </row>
    <row r="69" spans="1:10" ht="21.75" customHeight="1" x14ac:dyDescent="0.2">
      <c r="A69" s="82" t="s">
        <v>146</v>
      </c>
      <c r="B69" s="95"/>
      <c r="C69" s="15"/>
      <c r="D69" s="60"/>
      <c r="F69" s="60"/>
      <c r="H69" s="60"/>
      <c r="J69" s="60"/>
    </row>
    <row r="70" spans="1:10" ht="21.75" customHeight="1" thickBot="1" x14ac:dyDescent="0.25">
      <c r="A70" s="58" t="s">
        <v>112</v>
      </c>
      <c r="B70" s="95"/>
      <c r="C70" s="15"/>
      <c r="D70" s="60">
        <v>-928929741</v>
      </c>
      <c r="E70" s="60"/>
      <c r="F70" s="60">
        <v>-1213149932</v>
      </c>
      <c r="G70" s="59"/>
      <c r="H70" s="9">
        <f>H67-H71</f>
        <v>-69665753</v>
      </c>
      <c r="I70" s="59"/>
      <c r="J70" s="9">
        <f>J67-J71</f>
        <v>-34023053</v>
      </c>
    </row>
    <row r="71" spans="1:10" ht="21.75" customHeight="1" thickTop="1" x14ac:dyDescent="0.2">
      <c r="A71" s="58" t="s">
        <v>113</v>
      </c>
      <c r="B71" s="95"/>
      <c r="C71" s="15"/>
      <c r="D71" s="7">
        <v>867949</v>
      </c>
      <c r="E71" s="60"/>
      <c r="F71" s="7">
        <v>-21141072</v>
      </c>
      <c r="G71" s="59"/>
      <c r="H71" s="60"/>
      <c r="I71" s="59"/>
      <c r="J71" s="60"/>
    </row>
    <row r="72" spans="1:10" ht="21.75" customHeight="1" thickBot="1" x14ac:dyDescent="0.25">
      <c r="B72" s="95"/>
      <c r="C72" s="15"/>
      <c r="D72" s="9">
        <f>SUM(D70:D71)</f>
        <v>-928061792</v>
      </c>
      <c r="E72" s="60"/>
      <c r="F72" s="9">
        <f>SUM(F70:F71)</f>
        <v>-1234291004</v>
      </c>
      <c r="G72" s="59"/>
      <c r="H72" s="60"/>
      <c r="I72" s="59"/>
      <c r="J72" s="60"/>
    </row>
    <row r="73" spans="1:10" ht="21.75" customHeight="1" thickTop="1" x14ac:dyDescent="0.2">
      <c r="B73" s="95"/>
      <c r="C73" s="15"/>
      <c r="D73" s="60">
        <f>SUM(D67-D72)</f>
        <v>0</v>
      </c>
      <c r="E73" s="11"/>
      <c r="F73" s="60"/>
      <c r="G73" s="16"/>
      <c r="H73" s="60">
        <f>SUM(H67-H70)</f>
        <v>0</v>
      </c>
      <c r="J73" s="17"/>
    </row>
    <row r="74" spans="1:10" ht="21.75" customHeight="1" x14ac:dyDescent="0.2">
      <c r="A74" s="58" t="s">
        <v>18</v>
      </c>
      <c r="B74" s="95"/>
      <c r="C74" s="15"/>
    </row>
    <row r="78" spans="1:10" ht="21.75" customHeight="1" x14ac:dyDescent="0.2">
      <c r="D78" s="57"/>
      <c r="E78" s="57"/>
      <c r="F78" s="57"/>
      <c r="G78" s="57"/>
      <c r="H78" s="57"/>
      <c r="I78" s="57"/>
      <c r="J78" s="57"/>
    </row>
    <row r="79" spans="1:10" ht="21.75" customHeight="1" x14ac:dyDescent="0.2">
      <c r="D79" s="57"/>
      <c r="E79" s="57"/>
      <c r="F79" s="57"/>
      <c r="G79" s="57"/>
      <c r="H79" s="57"/>
      <c r="I79" s="57"/>
      <c r="J79" s="57"/>
    </row>
    <row r="80" spans="1:10" ht="21.75" customHeight="1" x14ac:dyDescent="0.2">
      <c r="D80" s="57"/>
      <c r="E80" s="57"/>
      <c r="F80" s="57"/>
      <c r="G80" s="57"/>
      <c r="H80" s="57"/>
      <c r="I80" s="57"/>
      <c r="J80" s="57"/>
    </row>
  </sheetData>
  <phoneticPr fontId="12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7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F34"/>
  <sheetViews>
    <sheetView showGridLines="0" topLeftCell="B15" zoomScale="85" zoomScaleNormal="85" zoomScaleSheetLayoutView="100" workbookViewId="0">
      <selection activeCell="N26" sqref="N26"/>
    </sheetView>
  </sheetViews>
  <sheetFormatPr defaultColWidth="9.28515625" defaultRowHeight="18" customHeight="1" x14ac:dyDescent="0.2"/>
  <cols>
    <col min="1" max="1" width="20.7109375" style="21" customWidth="1"/>
    <col min="2" max="4" width="2.28515625" style="21" customWidth="1"/>
    <col min="5" max="5" width="15.5703125" style="21" customWidth="1"/>
    <col min="6" max="6" width="11.7109375" style="21" customWidth="1"/>
    <col min="7" max="7" width="1.28515625" style="27" customWidth="1"/>
    <col min="8" max="8" width="11.7109375" style="21" customWidth="1"/>
    <col min="9" max="9" width="1.28515625" style="27" customWidth="1"/>
    <col min="10" max="10" width="11.7109375" style="21" customWidth="1"/>
    <col min="11" max="11" width="1.28515625" style="27" customWidth="1"/>
    <col min="12" max="12" width="11.7109375" style="21" customWidth="1"/>
    <col min="13" max="13" width="1.28515625" style="27" customWidth="1"/>
    <col min="14" max="14" width="11.7109375" style="21" customWidth="1"/>
    <col min="15" max="15" width="1.28515625" style="27" customWidth="1"/>
    <col min="16" max="16" width="11.7109375" style="21" customWidth="1"/>
    <col min="17" max="17" width="1.28515625" style="21" customWidth="1"/>
    <col min="18" max="18" width="11.7109375" style="21" customWidth="1"/>
    <col min="19" max="19" width="1.7109375" style="21" customWidth="1"/>
    <col min="20" max="20" width="11.7109375" style="21" customWidth="1"/>
    <col min="21" max="21" width="1.7109375" style="21" customWidth="1"/>
    <col min="22" max="22" width="11.7109375" style="21" customWidth="1"/>
    <col min="23" max="23" width="1.28515625" style="27" customWidth="1"/>
    <col min="24" max="24" width="11.7109375" style="27" customWidth="1"/>
    <col min="25" max="25" width="1.28515625" style="27" customWidth="1"/>
    <col min="26" max="26" width="11.7109375" style="21" customWidth="1"/>
    <col min="27" max="27" width="1.28515625" style="21" customWidth="1"/>
    <col min="28" max="28" width="11.7109375" style="21" customWidth="1"/>
    <col min="29" max="29" width="1.28515625" style="21" customWidth="1"/>
    <col min="30" max="30" width="12.28515625" style="21" customWidth="1"/>
    <col min="31" max="31" width="10.5703125" style="21" bestFit="1" customWidth="1"/>
    <col min="32" max="16384" width="9.28515625" style="21"/>
  </cols>
  <sheetData>
    <row r="1" spans="1:32" s="83" customFormat="1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</row>
    <row r="2" spans="1:32" s="83" customFormat="1" ht="18" customHeight="1" x14ac:dyDescent="0.2">
      <c r="A2" s="148" t="s">
        <v>85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</row>
    <row r="3" spans="1:32" s="83" customFormat="1" ht="18" customHeight="1" x14ac:dyDescent="0.2">
      <c r="A3" s="148" t="s">
        <v>217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</row>
    <row r="4" spans="1:32" ht="18" customHeight="1" x14ac:dyDescent="0.2">
      <c r="Q4" s="27"/>
      <c r="R4" s="27"/>
      <c r="S4" s="27"/>
      <c r="U4" s="27"/>
      <c r="Y4" s="21"/>
      <c r="AA4" s="27"/>
      <c r="AB4" s="27"/>
      <c r="AC4" s="27"/>
      <c r="AD4" s="49" t="s">
        <v>1</v>
      </c>
    </row>
    <row r="5" spans="1:32" ht="18" customHeight="1" x14ac:dyDescent="0.2">
      <c r="F5" s="149" t="s">
        <v>2</v>
      </c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</row>
    <row r="6" spans="1:32" ht="18" customHeight="1" x14ac:dyDescent="0.2">
      <c r="F6" s="147" t="s">
        <v>41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50"/>
      <c r="AB6" s="51"/>
      <c r="AC6" s="51"/>
      <c r="AD6" s="51"/>
    </row>
    <row r="7" spans="1:32" ht="18" customHeight="1" x14ac:dyDescent="0.2">
      <c r="F7" s="51"/>
      <c r="G7" s="51"/>
      <c r="H7" s="51"/>
      <c r="I7" s="51"/>
      <c r="J7" s="51"/>
      <c r="K7" s="51"/>
      <c r="L7" s="51"/>
      <c r="M7" s="51"/>
      <c r="N7" s="51"/>
      <c r="O7" s="51"/>
      <c r="P7" s="147" t="s">
        <v>109</v>
      </c>
      <c r="Q7" s="147"/>
      <c r="R7" s="147"/>
      <c r="S7" s="147"/>
      <c r="T7" s="147"/>
      <c r="U7" s="147"/>
      <c r="V7" s="147"/>
      <c r="W7" s="147"/>
      <c r="X7" s="147"/>
      <c r="Y7" s="50"/>
      <c r="Z7" s="50"/>
      <c r="AA7" s="51"/>
      <c r="AB7" s="51"/>
      <c r="AC7" s="51"/>
      <c r="AD7" s="51"/>
    </row>
    <row r="8" spans="1:32" ht="18" customHeight="1" x14ac:dyDescent="0.2">
      <c r="F8" s="51"/>
      <c r="G8" s="51"/>
      <c r="H8" s="51"/>
      <c r="I8" s="51"/>
      <c r="J8" s="51"/>
      <c r="K8" s="51"/>
      <c r="L8" s="51"/>
      <c r="M8" s="51"/>
      <c r="N8" s="51"/>
      <c r="O8" s="51"/>
      <c r="P8" s="147" t="s">
        <v>116</v>
      </c>
      <c r="Q8" s="147"/>
      <c r="R8" s="147"/>
      <c r="S8" s="147"/>
      <c r="T8" s="147"/>
      <c r="U8" s="147"/>
      <c r="V8" s="147"/>
      <c r="W8" s="51"/>
      <c r="X8" s="51"/>
      <c r="Y8" s="51"/>
      <c r="Z8" s="51"/>
      <c r="AA8" s="51"/>
      <c r="AB8" s="51" t="s">
        <v>117</v>
      </c>
      <c r="AC8" s="51"/>
      <c r="AD8" s="51"/>
    </row>
    <row r="9" spans="1:32" s="52" customFormat="1" ht="18" customHeight="1" x14ac:dyDescent="0.2">
      <c r="G9" s="51"/>
      <c r="H9" s="51"/>
      <c r="I9" s="51"/>
      <c r="J9" s="51"/>
      <c r="K9" s="51"/>
      <c r="O9" s="51"/>
      <c r="P9" s="52" t="s">
        <v>130</v>
      </c>
      <c r="Q9" s="51"/>
      <c r="T9" s="52" t="s">
        <v>211</v>
      </c>
      <c r="AB9" s="52" t="s">
        <v>118</v>
      </c>
    </row>
    <row r="10" spans="1:32" s="52" customFormat="1" ht="18" customHeight="1" x14ac:dyDescent="0.2">
      <c r="F10" s="52" t="s">
        <v>31</v>
      </c>
      <c r="K10" s="51"/>
      <c r="L10" s="53"/>
      <c r="M10" s="53" t="s">
        <v>38</v>
      </c>
      <c r="N10" s="53"/>
      <c r="P10" s="51" t="s">
        <v>95</v>
      </c>
      <c r="Q10" s="51"/>
      <c r="R10" s="51" t="s">
        <v>86</v>
      </c>
      <c r="S10" s="51"/>
      <c r="T10" s="51" t="s">
        <v>210</v>
      </c>
      <c r="U10" s="51"/>
      <c r="V10" s="51" t="s">
        <v>151</v>
      </c>
      <c r="W10" s="51"/>
      <c r="X10" s="51" t="s">
        <v>94</v>
      </c>
      <c r="Z10" s="52" t="s">
        <v>94</v>
      </c>
      <c r="AB10" s="52" t="s">
        <v>119</v>
      </c>
      <c r="AD10" s="52" t="s">
        <v>94</v>
      </c>
    </row>
    <row r="11" spans="1:32" s="52" customFormat="1" ht="18" customHeight="1" x14ac:dyDescent="0.2">
      <c r="F11" s="51" t="s">
        <v>241</v>
      </c>
      <c r="G11" s="51"/>
      <c r="H11" s="52" t="s">
        <v>87</v>
      </c>
      <c r="I11" s="51"/>
      <c r="K11" s="51"/>
      <c r="L11" s="51" t="s">
        <v>89</v>
      </c>
      <c r="M11" s="51"/>
      <c r="O11" s="51"/>
      <c r="P11" s="51" t="s">
        <v>96</v>
      </c>
      <c r="Q11" s="51"/>
      <c r="R11" s="51" t="s">
        <v>88</v>
      </c>
      <c r="S11" s="51"/>
      <c r="T11" s="52" t="s">
        <v>212</v>
      </c>
      <c r="U11" s="51"/>
      <c r="V11" s="52" t="s">
        <v>152</v>
      </c>
      <c r="W11" s="51"/>
      <c r="X11" s="51" t="s">
        <v>120</v>
      </c>
      <c r="Z11" s="52" t="s">
        <v>30</v>
      </c>
      <c r="AB11" s="52" t="s">
        <v>121</v>
      </c>
      <c r="AD11" s="52" t="s">
        <v>122</v>
      </c>
    </row>
    <row r="12" spans="1:32" s="52" customFormat="1" ht="18" customHeight="1" x14ac:dyDescent="0.2">
      <c r="F12" s="53" t="s">
        <v>240</v>
      </c>
      <c r="G12" s="51"/>
      <c r="H12" s="53" t="s">
        <v>90</v>
      </c>
      <c r="I12" s="51"/>
      <c r="J12" s="53" t="s">
        <v>37</v>
      </c>
      <c r="K12" s="51"/>
      <c r="L12" s="53" t="s">
        <v>92</v>
      </c>
      <c r="M12" s="51"/>
      <c r="N12" s="53" t="s">
        <v>93</v>
      </c>
      <c r="O12" s="51"/>
      <c r="P12" s="53" t="s">
        <v>98</v>
      </c>
      <c r="Q12" s="51"/>
      <c r="R12" s="53" t="s">
        <v>91</v>
      </c>
      <c r="S12" s="51"/>
      <c r="T12" s="53" t="s">
        <v>116</v>
      </c>
      <c r="U12" s="51"/>
      <c r="V12" s="53" t="s">
        <v>163</v>
      </c>
      <c r="W12" s="51"/>
      <c r="X12" s="53" t="s">
        <v>123</v>
      </c>
      <c r="Y12" s="51"/>
      <c r="Z12" s="53" t="s">
        <v>124</v>
      </c>
      <c r="AA12" s="51"/>
      <c r="AB12" s="53" t="s">
        <v>125</v>
      </c>
      <c r="AD12" s="53" t="s">
        <v>126</v>
      </c>
    </row>
    <row r="13" spans="1:32" ht="18" customHeight="1" x14ac:dyDescent="0.2">
      <c r="A13" s="83" t="s">
        <v>220</v>
      </c>
      <c r="F13" s="20">
        <v>1666827010</v>
      </c>
      <c r="G13" s="20">
        <v>0</v>
      </c>
      <c r="H13" s="20">
        <v>2062460582</v>
      </c>
      <c r="I13" s="20">
        <v>0</v>
      </c>
      <c r="J13" s="20">
        <v>568130588</v>
      </c>
      <c r="K13" s="20">
        <v>0</v>
      </c>
      <c r="L13" s="20">
        <v>211675358</v>
      </c>
      <c r="M13" s="20">
        <v>0</v>
      </c>
      <c r="N13" s="20">
        <v>1857861514</v>
      </c>
      <c r="O13" s="20">
        <v>0</v>
      </c>
      <c r="P13" s="20">
        <v>124327747</v>
      </c>
      <c r="Q13" s="20">
        <v>0</v>
      </c>
      <c r="R13" s="20">
        <v>5580940710</v>
      </c>
      <c r="S13" s="20">
        <v>0</v>
      </c>
      <c r="T13" s="20">
        <v>274155619</v>
      </c>
      <c r="U13" s="20">
        <v>0</v>
      </c>
      <c r="V13" s="20">
        <v>-611217</v>
      </c>
      <c r="W13" s="20"/>
      <c r="X13" s="20">
        <v>5978812859</v>
      </c>
      <c r="Y13" s="20"/>
      <c r="Z13" s="20">
        <v>12345767911</v>
      </c>
      <c r="AA13" s="20"/>
      <c r="AB13" s="20">
        <v>139878521</v>
      </c>
      <c r="AC13" s="20"/>
      <c r="AD13" s="20">
        <v>12485646432</v>
      </c>
      <c r="AE13" s="46"/>
    </row>
    <row r="14" spans="1:32" ht="18" customHeight="1" x14ac:dyDescent="0.2">
      <c r="A14" s="91" t="s">
        <v>195</v>
      </c>
      <c r="B14" s="68"/>
      <c r="C14" s="68"/>
      <c r="D14" s="68"/>
      <c r="E14" s="68"/>
      <c r="F14" s="19">
        <v>0</v>
      </c>
      <c r="G14" s="19"/>
      <c r="H14" s="25">
        <v>0</v>
      </c>
      <c r="I14" s="25"/>
      <c r="J14" s="25">
        <v>0</v>
      </c>
      <c r="K14" s="25"/>
      <c r="L14" s="25">
        <v>0</v>
      </c>
      <c r="M14" s="25"/>
      <c r="N14" s="25">
        <f>SUM(PL!F29)</f>
        <v>-947298557</v>
      </c>
      <c r="O14" s="25"/>
      <c r="P14" s="25">
        <v>0</v>
      </c>
      <c r="Q14" s="25"/>
      <c r="R14" s="25">
        <v>0</v>
      </c>
      <c r="S14" s="25"/>
      <c r="T14" s="25">
        <v>0</v>
      </c>
      <c r="U14" s="25"/>
      <c r="V14" s="25">
        <v>0</v>
      </c>
      <c r="W14" s="25"/>
      <c r="X14" s="19">
        <f>SUM(P14:V14)</f>
        <v>0</v>
      </c>
      <c r="Y14" s="25"/>
      <c r="Z14" s="19">
        <f>SUM(F14:N14,X14)</f>
        <v>-947298557</v>
      </c>
      <c r="AA14" s="26"/>
      <c r="AB14" s="25">
        <f>SUM(PL!F30)</f>
        <v>-20916019</v>
      </c>
      <c r="AC14" s="24"/>
      <c r="AD14" s="19">
        <f>SUM(Z14:AB14)</f>
        <v>-968214576</v>
      </c>
      <c r="AE14" s="24"/>
    </row>
    <row r="15" spans="1:32" ht="18" customHeight="1" x14ac:dyDescent="0.2">
      <c r="A15" s="21" t="s">
        <v>193</v>
      </c>
      <c r="F15" s="62">
        <v>0</v>
      </c>
      <c r="G15" s="19"/>
      <c r="H15" s="63">
        <v>0</v>
      </c>
      <c r="I15" s="25"/>
      <c r="J15" s="63">
        <v>0</v>
      </c>
      <c r="K15" s="25"/>
      <c r="L15" s="63">
        <v>0</v>
      </c>
      <c r="M15" s="25"/>
      <c r="N15" s="63">
        <v>-27938606</v>
      </c>
      <c r="O15" s="25"/>
      <c r="P15" s="63">
        <v>-28454</v>
      </c>
      <c r="Q15" s="25"/>
      <c r="R15" s="63">
        <v>-37585679</v>
      </c>
      <c r="S15" s="25"/>
      <c r="T15" s="63">
        <v>-188702536</v>
      </c>
      <c r="U15" s="25"/>
      <c r="V15" s="63">
        <v>-11596100</v>
      </c>
      <c r="W15" s="25"/>
      <c r="X15" s="62">
        <f>SUM(P15:V15)</f>
        <v>-237912769</v>
      </c>
      <c r="Y15" s="25"/>
      <c r="Z15" s="62">
        <f>SUM(F15:N15,X15)</f>
        <v>-265851375</v>
      </c>
      <c r="AA15" s="26"/>
      <c r="AB15" s="63">
        <v>-225053</v>
      </c>
      <c r="AC15" s="24"/>
      <c r="AD15" s="62">
        <f>SUM(Z15:AB15)</f>
        <v>-266076428</v>
      </c>
      <c r="AE15" s="24"/>
      <c r="AF15" s="24"/>
    </row>
    <row r="16" spans="1:32" ht="18" customHeight="1" x14ac:dyDescent="0.2">
      <c r="A16" s="21" t="s">
        <v>194</v>
      </c>
      <c r="F16" s="75">
        <f>SUM(F14:F15)</f>
        <v>0</v>
      </c>
      <c r="G16" s="75">
        <f t="shared" ref="G16:AC16" si="0">SUM(G14:G15)</f>
        <v>0</v>
      </c>
      <c r="H16" s="75">
        <f t="shared" si="0"/>
        <v>0</v>
      </c>
      <c r="I16" s="75">
        <f t="shared" si="0"/>
        <v>0</v>
      </c>
      <c r="J16" s="75">
        <f t="shared" si="0"/>
        <v>0</v>
      </c>
      <c r="K16" s="75">
        <f t="shared" si="0"/>
        <v>0</v>
      </c>
      <c r="L16" s="75">
        <f t="shared" si="0"/>
        <v>0</v>
      </c>
      <c r="M16" s="75">
        <f t="shared" si="0"/>
        <v>0</v>
      </c>
      <c r="N16" s="75">
        <f t="shared" si="0"/>
        <v>-975237163</v>
      </c>
      <c r="O16" s="75">
        <f t="shared" si="0"/>
        <v>0</v>
      </c>
      <c r="P16" s="75">
        <f t="shared" si="0"/>
        <v>-28454</v>
      </c>
      <c r="Q16" s="75">
        <f t="shared" si="0"/>
        <v>0</v>
      </c>
      <c r="R16" s="75">
        <f t="shared" si="0"/>
        <v>-37585679</v>
      </c>
      <c r="S16" s="75">
        <f t="shared" ref="S16:T16" si="1">SUM(S14:S15)</f>
        <v>0</v>
      </c>
      <c r="T16" s="75">
        <f t="shared" si="1"/>
        <v>-188702536</v>
      </c>
      <c r="U16" s="75">
        <f t="shared" si="0"/>
        <v>0</v>
      </c>
      <c r="V16" s="75">
        <f t="shared" si="0"/>
        <v>-11596100</v>
      </c>
      <c r="W16" s="75">
        <f t="shared" si="0"/>
        <v>0</v>
      </c>
      <c r="X16" s="75">
        <f t="shared" si="0"/>
        <v>-237912769</v>
      </c>
      <c r="Y16" s="75">
        <f t="shared" si="0"/>
        <v>0</v>
      </c>
      <c r="Z16" s="75">
        <f t="shared" si="0"/>
        <v>-1213149932</v>
      </c>
      <c r="AA16" s="75">
        <f t="shared" si="0"/>
        <v>0</v>
      </c>
      <c r="AB16" s="75">
        <f>SUM(AB14:AB15)</f>
        <v>-21141072</v>
      </c>
      <c r="AC16" s="75">
        <f t="shared" si="0"/>
        <v>0</v>
      </c>
      <c r="AD16" s="75">
        <f>SUM(AD14:AD15)</f>
        <v>-1234291004</v>
      </c>
      <c r="AF16" s="24"/>
    </row>
    <row r="17" spans="1:32" ht="18" customHeight="1" x14ac:dyDescent="0.2">
      <c r="A17" s="21" t="s">
        <v>230</v>
      </c>
      <c r="F17" s="75">
        <v>0</v>
      </c>
      <c r="G17" s="75"/>
      <c r="H17" s="75">
        <v>0</v>
      </c>
      <c r="I17" s="75"/>
      <c r="J17" s="75">
        <v>0</v>
      </c>
      <c r="K17" s="75"/>
      <c r="L17" s="75">
        <v>0</v>
      </c>
      <c r="M17" s="75"/>
      <c r="N17" s="25">
        <v>-500042355</v>
      </c>
      <c r="O17" s="75"/>
      <c r="P17" s="75">
        <v>0</v>
      </c>
      <c r="Q17" s="75"/>
      <c r="R17" s="75">
        <v>0</v>
      </c>
      <c r="S17" s="75"/>
      <c r="T17" s="75">
        <v>0</v>
      </c>
      <c r="U17" s="75"/>
      <c r="V17" s="75">
        <v>0</v>
      </c>
      <c r="W17" s="75"/>
      <c r="X17" s="19">
        <f>SUM(P17:V17)</f>
        <v>0</v>
      </c>
      <c r="Y17" s="75"/>
      <c r="Z17" s="19">
        <f>SUM(F17:N17,X17)</f>
        <v>-500042355</v>
      </c>
      <c r="AA17" s="75"/>
      <c r="AB17" s="75">
        <v>0</v>
      </c>
      <c r="AC17" s="75"/>
      <c r="AD17" s="75">
        <f>SUM(Z17:AB17)</f>
        <v>-500042355</v>
      </c>
      <c r="AF17" s="24"/>
    </row>
    <row r="18" spans="1:32" ht="18" customHeight="1" x14ac:dyDescent="0.2">
      <c r="A18" s="21" t="s">
        <v>158</v>
      </c>
      <c r="AF18" s="24"/>
    </row>
    <row r="19" spans="1:32" ht="18" customHeight="1" x14ac:dyDescent="0.2">
      <c r="A19" s="21" t="s">
        <v>231</v>
      </c>
      <c r="F19" s="75">
        <v>0</v>
      </c>
      <c r="G19" s="75"/>
      <c r="H19" s="75">
        <v>0</v>
      </c>
      <c r="I19" s="75"/>
      <c r="J19" s="75">
        <v>0</v>
      </c>
      <c r="K19" s="75"/>
      <c r="L19" s="75">
        <v>0</v>
      </c>
      <c r="M19" s="75"/>
      <c r="N19" s="76">
        <v>64951919</v>
      </c>
      <c r="O19" s="76"/>
      <c r="P19" s="76">
        <v>0</v>
      </c>
      <c r="Q19" s="76"/>
      <c r="R19" s="76">
        <v>-64951919</v>
      </c>
      <c r="S19" s="75"/>
      <c r="T19" s="75">
        <v>0</v>
      </c>
      <c r="U19" s="75"/>
      <c r="V19" s="75">
        <v>0</v>
      </c>
      <c r="W19" s="75"/>
      <c r="X19" s="19">
        <f>SUM(P19:V19)</f>
        <v>-64951919</v>
      </c>
      <c r="Y19" s="75"/>
      <c r="Z19" s="19">
        <f>SUM(F19:N19,X19)</f>
        <v>0</v>
      </c>
      <c r="AA19" s="75"/>
      <c r="AB19" s="75">
        <v>0</v>
      </c>
      <c r="AC19" s="75"/>
      <c r="AD19" s="75">
        <f>SUM(Z19:AB19)</f>
        <v>0</v>
      </c>
      <c r="AF19" s="24"/>
    </row>
    <row r="20" spans="1:32" ht="18" customHeight="1" x14ac:dyDescent="0.2">
      <c r="A20" s="91" t="s">
        <v>188</v>
      </c>
      <c r="F20" s="19">
        <v>0</v>
      </c>
      <c r="G20" s="19"/>
      <c r="H20" s="25">
        <v>0</v>
      </c>
      <c r="I20" s="25"/>
      <c r="J20" s="25">
        <v>0</v>
      </c>
      <c r="K20" s="25"/>
      <c r="L20" s="25">
        <v>0</v>
      </c>
      <c r="M20" s="25"/>
      <c r="N20" s="25">
        <v>0</v>
      </c>
      <c r="O20" s="25"/>
      <c r="P20" s="25">
        <v>0</v>
      </c>
      <c r="Q20" s="25"/>
      <c r="R20" s="25">
        <v>0</v>
      </c>
      <c r="S20" s="25"/>
      <c r="T20" s="25">
        <v>0</v>
      </c>
      <c r="U20" s="25"/>
      <c r="V20" s="25">
        <v>0</v>
      </c>
      <c r="W20" s="25"/>
      <c r="X20" s="19">
        <f>SUM(P20:V20)</f>
        <v>0</v>
      </c>
      <c r="Y20" s="25"/>
      <c r="Z20" s="19">
        <f>SUM(F20:N20,X20)</f>
        <v>0</v>
      </c>
      <c r="AA20" s="26"/>
      <c r="AB20" s="25">
        <v>800000</v>
      </c>
      <c r="AC20" s="24"/>
      <c r="AD20" s="24">
        <f>SUM(Z20:AB20)</f>
        <v>800000</v>
      </c>
      <c r="AE20" s="24"/>
      <c r="AF20" s="24"/>
    </row>
    <row r="21" spans="1:32" ht="18" customHeight="1" thickBot="1" x14ac:dyDescent="0.25">
      <c r="A21" s="83" t="s">
        <v>184</v>
      </c>
      <c r="B21" s="83"/>
      <c r="C21" s="83"/>
      <c r="D21" s="83"/>
      <c r="E21" s="83"/>
      <c r="F21" s="22">
        <f>SUM(F13,F16:F20)</f>
        <v>1666827010</v>
      </c>
      <c r="G21" s="18"/>
      <c r="H21" s="22">
        <f>SUM(H13,H16:H20)</f>
        <v>2062460582</v>
      </c>
      <c r="I21" s="24"/>
      <c r="J21" s="22">
        <f>SUM(J13,J16:J20)</f>
        <v>568130588</v>
      </c>
      <c r="K21" s="24"/>
      <c r="L21" s="22">
        <f>SUM(L13,L16:L20)</f>
        <v>211675358</v>
      </c>
      <c r="M21" s="24"/>
      <c r="N21" s="22">
        <f>SUM(N13,N16:N20)</f>
        <v>447533915</v>
      </c>
      <c r="O21" s="24"/>
      <c r="P21" s="22">
        <f>SUM(P13,P16:P20)</f>
        <v>124299293</v>
      </c>
      <c r="Q21" s="25"/>
      <c r="R21" s="22">
        <f>SUM(R13,R16:R20)</f>
        <v>5478403112</v>
      </c>
      <c r="S21" s="24"/>
      <c r="T21" s="22">
        <f>SUM(T13,T16:T20)</f>
        <v>85453083</v>
      </c>
      <c r="U21" s="24"/>
      <c r="V21" s="22">
        <f>SUM(V13,V16:V20)</f>
        <v>-12207317</v>
      </c>
      <c r="W21" s="24"/>
      <c r="X21" s="22">
        <f>SUM(X13,X16:X20)</f>
        <v>5675948171</v>
      </c>
      <c r="Y21" s="24"/>
      <c r="Z21" s="22">
        <f>SUM(Z13,Z16:Z20)</f>
        <v>10632575624</v>
      </c>
      <c r="AA21" s="24"/>
      <c r="AB21" s="22">
        <f>SUM(AB13,AB16:AB20)</f>
        <v>119537449</v>
      </c>
      <c r="AC21" s="24"/>
      <c r="AD21" s="22">
        <f>SUM(AD13,AD16:AD20)</f>
        <v>10752113073</v>
      </c>
    </row>
    <row r="22" spans="1:32" ht="18" customHeight="1" thickTop="1" x14ac:dyDescent="0.2">
      <c r="F22" s="19"/>
      <c r="G22" s="18"/>
      <c r="H22" s="25"/>
      <c r="I22" s="24"/>
      <c r="J22" s="25"/>
      <c r="K22" s="24"/>
      <c r="L22" s="25"/>
      <c r="M22" s="24"/>
      <c r="N22" s="25"/>
      <c r="O22" s="24"/>
      <c r="P22" s="25"/>
      <c r="Q22" s="25"/>
      <c r="R22" s="25"/>
      <c r="S22" s="24"/>
      <c r="T22" s="24"/>
      <c r="U22" s="24"/>
      <c r="V22" s="24"/>
      <c r="W22" s="24"/>
      <c r="X22" s="25"/>
      <c r="Y22" s="24"/>
      <c r="Z22" s="24"/>
      <c r="AA22" s="24"/>
      <c r="AB22" s="25"/>
      <c r="AC22" s="24"/>
      <c r="AD22" s="79"/>
      <c r="AE22" s="46"/>
    </row>
    <row r="23" spans="1:32" ht="18" customHeight="1" x14ac:dyDescent="0.2">
      <c r="A23" s="83" t="s">
        <v>218</v>
      </c>
      <c r="F23" s="20">
        <f>F21</f>
        <v>1666827010</v>
      </c>
      <c r="G23" s="20"/>
      <c r="H23" s="20">
        <f>H21</f>
        <v>2062460582</v>
      </c>
      <c r="I23" s="20"/>
      <c r="J23" s="20">
        <f>J21</f>
        <v>568130588</v>
      </c>
      <c r="K23" s="20"/>
      <c r="L23" s="20">
        <f>L21</f>
        <v>211675358</v>
      </c>
      <c r="M23" s="20"/>
      <c r="N23" s="20">
        <f>N21</f>
        <v>447533915</v>
      </c>
      <c r="O23" s="20"/>
      <c r="P23" s="20">
        <f>P21</f>
        <v>124299293</v>
      </c>
      <c r="Q23" s="20"/>
      <c r="R23" s="20">
        <f>R21</f>
        <v>5478403112</v>
      </c>
      <c r="S23" s="20"/>
      <c r="T23" s="20">
        <f>T21</f>
        <v>85453083</v>
      </c>
      <c r="U23" s="20"/>
      <c r="V23" s="20">
        <f>V21</f>
        <v>-12207317</v>
      </c>
      <c r="W23" s="20"/>
      <c r="X23" s="20">
        <f>X21</f>
        <v>5675948171</v>
      </c>
      <c r="Y23" s="20"/>
      <c r="Z23" s="20">
        <f>Z21</f>
        <v>10632575624</v>
      </c>
      <c r="AA23" s="20"/>
      <c r="AB23" s="20">
        <f>AB21</f>
        <v>119537449</v>
      </c>
      <c r="AC23" s="20"/>
      <c r="AD23" s="20">
        <f>AD21</f>
        <v>10752113073</v>
      </c>
      <c r="AE23" s="46"/>
    </row>
    <row r="24" spans="1:32" ht="18" customHeight="1" x14ac:dyDescent="0.2">
      <c r="A24" s="91" t="s">
        <v>160</v>
      </c>
      <c r="F24" s="20">
        <v>0</v>
      </c>
      <c r="G24" s="19"/>
      <c r="H24" s="28">
        <v>0</v>
      </c>
      <c r="I24" s="25"/>
      <c r="J24" s="28">
        <v>0</v>
      </c>
      <c r="K24" s="25"/>
      <c r="L24" s="28">
        <v>0</v>
      </c>
      <c r="M24" s="25"/>
      <c r="N24" s="72">
        <f>SUM(PL!D29)</f>
        <v>-1031757438</v>
      </c>
      <c r="O24" s="24"/>
      <c r="P24" s="72">
        <v>0</v>
      </c>
      <c r="Q24" s="28"/>
      <c r="R24" s="28">
        <v>0</v>
      </c>
      <c r="S24" s="25"/>
      <c r="T24" s="25">
        <v>0</v>
      </c>
      <c r="U24" s="25"/>
      <c r="V24" s="25">
        <v>0</v>
      </c>
      <c r="W24" s="25"/>
      <c r="X24" s="19">
        <f>SUM(P24:V24)</f>
        <v>0</v>
      </c>
      <c r="Y24" s="26"/>
      <c r="Z24" s="19">
        <f>SUM(F24:N24,X24)</f>
        <v>-1031757438</v>
      </c>
      <c r="AA24" s="24"/>
      <c r="AB24" s="72">
        <f>SUM(PL!D30)</f>
        <v>1043598</v>
      </c>
      <c r="AC24" s="24"/>
      <c r="AD24" s="24">
        <f t="shared" ref="AD24" si="2">SUM(Z24:AB24)</f>
        <v>-1030713840</v>
      </c>
      <c r="AE24" s="46"/>
    </row>
    <row r="25" spans="1:32" ht="18" customHeight="1" x14ac:dyDescent="0.2">
      <c r="A25" s="21" t="s">
        <v>193</v>
      </c>
      <c r="F25" s="73">
        <v>0</v>
      </c>
      <c r="G25" s="19"/>
      <c r="H25" s="74">
        <v>0</v>
      </c>
      <c r="I25" s="25"/>
      <c r="J25" s="74">
        <v>0</v>
      </c>
      <c r="K25" s="25"/>
      <c r="L25" s="74">
        <v>0</v>
      </c>
      <c r="M25" s="25"/>
      <c r="N25" s="67">
        <v>0</v>
      </c>
      <c r="O25" s="25"/>
      <c r="P25" s="67">
        <v>-9059069</v>
      </c>
      <c r="Q25" s="25"/>
      <c r="R25" s="67">
        <v>0</v>
      </c>
      <c r="S25" s="25"/>
      <c r="T25" s="67">
        <v>106472478</v>
      </c>
      <c r="U25" s="25"/>
      <c r="V25" s="67">
        <v>5414288</v>
      </c>
      <c r="W25" s="25"/>
      <c r="X25" s="62">
        <f>SUM(P25:V25)</f>
        <v>102827697</v>
      </c>
      <c r="Y25" s="25"/>
      <c r="Z25" s="62">
        <f>SUM(F25:N25,X25)</f>
        <v>102827697</v>
      </c>
      <c r="AA25" s="25"/>
      <c r="AB25" s="67">
        <v>-175649</v>
      </c>
      <c r="AC25" s="25"/>
      <c r="AD25" s="67">
        <f>SUM(Z25:AB25)</f>
        <v>102652048</v>
      </c>
      <c r="AE25" s="24"/>
    </row>
    <row r="26" spans="1:32" ht="18" customHeight="1" x14ac:dyDescent="0.2">
      <c r="A26" s="21" t="s">
        <v>194</v>
      </c>
      <c r="F26" s="20">
        <f>SUM(F24:F25)</f>
        <v>0</v>
      </c>
      <c r="G26" s="19"/>
      <c r="H26" s="20">
        <f>SUM(H24:H25)</f>
        <v>0</v>
      </c>
      <c r="I26" s="25"/>
      <c r="J26" s="20">
        <f>SUM(J24:J25)</f>
        <v>0</v>
      </c>
      <c r="K26" s="25"/>
      <c r="L26" s="20">
        <f>SUM(L24:L25)</f>
        <v>0</v>
      </c>
      <c r="M26" s="25"/>
      <c r="N26" s="20">
        <f>SUM(N24:N25)</f>
        <v>-1031757438</v>
      </c>
      <c r="O26" s="20"/>
      <c r="P26" s="20">
        <f>SUM(P24:P25)</f>
        <v>-9059069</v>
      </c>
      <c r="Q26" s="20"/>
      <c r="R26" s="20">
        <f>SUM(R24:R25)</f>
        <v>0</v>
      </c>
      <c r="S26" s="20"/>
      <c r="T26" s="20">
        <f>SUM(T24:T25)</f>
        <v>106472478</v>
      </c>
      <c r="U26" s="20"/>
      <c r="V26" s="20">
        <f>SUM(V24:V25)</f>
        <v>5414288</v>
      </c>
      <c r="W26" s="20"/>
      <c r="X26" s="20">
        <f>SUM(X24:X25)</f>
        <v>102827697</v>
      </c>
      <c r="Y26" s="20"/>
      <c r="Z26" s="20">
        <f>SUM(Z24:Z25)</f>
        <v>-928929741</v>
      </c>
      <c r="AA26" s="20"/>
      <c r="AB26" s="20">
        <f>SUM(AB24:AB25)</f>
        <v>867949</v>
      </c>
      <c r="AC26" s="20"/>
      <c r="AD26" s="20">
        <f>SUM(AD24:AD25)</f>
        <v>-928061792</v>
      </c>
      <c r="AE26" s="24"/>
      <c r="AF26" s="24"/>
    </row>
    <row r="27" spans="1:32" ht="18" customHeight="1" x14ac:dyDescent="0.2">
      <c r="A27" s="21" t="s">
        <v>200</v>
      </c>
      <c r="F27" s="19"/>
      <c r="G27" s="19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19"/>
      <c r="Y27" s="25"/>
      <c r="Z27" s="19"/>
      <c r="AA27" s="26"/>
      <c r="AB27" s="25"/>
      <c r="AC27" s="24"/>
      <c r="AD27" s="24"/>
      <c r="AE27" s="24"/>
      <c r="AF27" s="24"/>
    </row>
    <row r="28" spans="1:32" ht="18" customHeight="1" x14ac:dyDescent="0.2">
      <c r="A28" s="21" t="s">
        <v>201</v>
      </c>
      <c r="F28" s="19">
        <v>0</v>
      </c>
      <c r="G28" s="19"/>
      <c r="H28" s="25">
        <v>0</v>
      </c>
      <c r="I28" s="25"/>
      <c r="J28" s="25">
        <v>0</v>
      </c>
      <c r="K28" s="25"/>
      <c r="L28" s="25">
        <v>0</v>
      </c>
      <c r="M28" s="25"/>
      <c r="N28" s="25">
        <v>0</v>
      </c>
      <c r="O28" s="25"/>
      <c r="P28" s="25">
        <v>0</v>
      </c>
      <c r="Q28" s="25"/>
      <c r="R28" s="25">
        <v>0</v>
      </c>
      <c r="S28" s="25"/>
      <c r="T28" s="25">
        <v>0</v>
      </c>
      <c r="U28" s="25"/>
      <c r="V28" s="25">
        <v>0</v>
      </c>
      <c r="W28" s="25"/>
      <c r="X28" s="19">
        <f>SUM(P28:V28)</f>
        <v>0</v>
      </c>
      <c r="Y28" s="25"/>
      <c r="Z28" s="19">
        <f>SUM(F28:N28,X28)</f>
        <v>0</v>
      </c>
      <c r="AA28" s="26"/>
      <c r="AB28" s="25">
        <v>-2268005</v>
      </c>
      <c r="AC28" s="24"/>
      <c r="AD28" s="24">
        <f>SUM(Z28:AB28)</f>
        <v>-2268005</v>
      </c>
      <c r="AE28" s="24"/>
      <c r="AF28" s="24"/>
    </row>
    <row r="29" spans="1:32" ht="18" customHeight="1" x14ac:dyDescent="0.2">
      <c r="A29" s="21" t="s">
        <v>158</v>
      </c>
      <c r="F29" s="19"/>
      <c r="G29" s="19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6"/>
      <c r="AB29" s="25"/>
      <c r="AC29" s="24"/>
      <c r="AD29" s="24"/>
      <c r="AE29" s="24"/>
      <c r="AF29" s="24"/>
    </row>
    <row r="30" spans="1:32" ht="18" customHeight="1" x14ac:dyDescent="0.2">
      <c r="A30" s="21" t="s">
        <v>231</v>
      </c>
      <c r="F30" s="75">
        <v>0</v>
      </c>
      <c r="G30" s="75"/>
      <c r="H30" s="76">
        <v>0</v>
      </c>
      <c r="I30" s="76"/>
      <c r="J30" s="76">
        <v>0</v>
      </c>
      <c r="K30" s="76"/>
      <c r="L30" s="76">
        <v>0</v>
      </c>
      <c r="M30" s="76"/>
      <c r="N30" s="76">
        <v>28172839</v>
      </c>
      <c r="O30" s="76"/>
      <c r="P30" s="76">
        <v>0</v>
      </c>
      <c r="Q30" s="76"/>
      <c r="R30" s="76">
        <v>-28172839</v>
      </c>
      <c r="S30" s="76"/>
      <c r="T30" s="76">
        <v>0</v>
      </c>
      <c r="U30" s="76"/>
      <c r="V30" s="76">
        <v>0</v>
      </c>
      <c r="W30" s="76"/>
      <c r="X30" s="19">
        <f>SUM(P30:V30)</f>
        <v>-28172839</v>
      </c>
      <c r="Y30" s="76"/>
      <c r="Z30" s="19">
        <f>SUM(F30:N30,X30)</f>
        <v>0</v>
      </c>
      <c r="AA30" s="77"/>
      <c r="AB30" s="76">
        <v>0</v>
      </c>
      <c r="AC30" s="78"/>
      <c r="AD30" s="78">
        <f>SUM(Z30:AB30)</f>
        <v>0</v>
      </c>
      <c r="AF30" s="24"/>
    </row>
    <row r="31" spans="1:32" ht="18" customHeight="1" thickBot="1" x14ac:dyDescent="0.25">
      <c r="A31" s="83" t="s">
        <v>219</v>
      </c>
      <c r="B31" s="83"/>
      <c r="C31" s="83"/>
      <c r="D31" s="83"/>
      <c r="E31" s="83"/>
      <c r="F31" s="22">
        <f>SUM(F23,F26:F30)</f>
        <v>1666827010</v>
      </c>
      <c r="G31" s="18"/>
      <c r="H31" s="22">
        <f>SUM(H23,H26:H30)</f>
        <v>2062460582</v>
      </c>
      <c r="I31" s="24"/>
      <c r="J31" s="22">
        <f>SUM(J23,J26:J30)</f>
        <v>568130588</v>
      </c>
      <c r="K31" s="24"/>
      <c r="L31" s="22">
        <f>SUM(L23,L26:L30)</f>
        <v>211675358</v>
      </c>
      <c r="M31" s="24"/>
      <c r="N31" s="22">
        <f>SUM(N23,N26:N30)</f>
        <v>-556050684</v>
      </c>
      <c r="O31" s="24"/>
      <c r="P31" s="22">
        <f>SUM(P23,P26:P30)</f>
        <v>115240224</v>
      </c>
      <c r="Q31" s="25"/>
      <c r="R31" s="22">
        <f>SUM(R23,R26:R30)</f>
        <v>5450230273</v>
      </c>
      <c r="S31" s="24"/>
      <c r="T31" s="22">
        <f>SUM(T23,T26:T30)</f>
        <v>191925561</v>
      </c>
      <c r="U31" s="24"/>
      <c r="V31" s="22">
        <f>SUM(V23,V26:V30)</f>
        <v>-6793029</v>
      </c>
      <c r="W31" s="24"/>
      <c r="X31" s="22">
        <f>SUM(X23,X26:X30)</f>
        <v>5750603029</v>
      </c>
      <c r="Y31" s="24"/>
      <c r="Z31" s="22">
        <f>SUM(Z23,Z26:Z30)</f>
        <v>9703645883</v>
      </c>
      <c r="AA31" s="24"/>
      <c r="AB31" s="22">
        <f>SUM(AB23,AB26:AB30)</f>
        <v>118137393</v>
      </c>
      <c r="AC31" s="24"/>
      <c r="AD31" s="22">
        <f>SUM(AD23,AD26:AD30)</f>
        <v>9821783276</v>
      </c>
    </row>
    <row r="32" spans="1:32" ht="10.5" customHeight="1" thickTop="1" x14ac:dyDescent="0.2">
      <c r="A32" s="83"/>
      <c r="B32" s="83"/>
      <c r="C32" s="83"/>
      <c r="D32" s="83"/>
      <c r="E32" s="83"/>
      <c r="F32" s="26">
        <f>SUM(F21-BS!F77)</f>
        <v>0</v>
      </c>
      <c r="H32" s="26">
        <f>SUM(H21-BS!F78)</f>
        <v>0</v>
      </c>
      <c r="J32" s="26">
        <f>SUM(J21-BS!F79)</f>
        <v>0</v>
      </c>
      <c r="L32" s="26">
        <f>SUM(L21-BS!F81)</f>
        <v>0</v>
      </c>
      <c r="N32" s="26">
        <f>SUM(N21-BS!F82)</f>
        <v>0</v>
      </c>
      <c r="X32" s="24">
        <f>SUM(X21-BS!F83)</f>
        <v>0</v>
      </c>
      <c r="Z32" s="26">
        <f>SUM(Z21-BS!F84)</f>
        <v>0</v>
      </c>
      <c r="AB32" s="26">
        <f>SUM(AB21-BS!F85)</f>
        <v>0</v>
      </c>
      <c r="AD32" s="26">
        <f>SUM(AD21-BS!F86)</f>
        <v>0</v>
      </c>
    </row>
    <row r="33" spans="1:30" ht="10.5" customHeight="1" x14ac:dyDescent="0.2">
      <c r="F33" s="26">
        <f>SUM(F31-BS!D77)</f>
        <v>0</v>
      </c>
      <c r="H33" s="26">
        <f>SUM(H31-BS!D78)</f>
        <v>0</v>
      </c>
      <c r="J33" s="26">
        <f>SUM(J31-BS!D79)</f>
        <v>0</v>
      </c>
      <c r="L33" s="26">
        <f>SUM(L31-BS!D81)</f>
        <v>0</v>
      </c>
      <c r="N33" s="26">
        <f>SUM(N31-BS!D82)</f>
        <v>0</v>
      </c>
      <c r="X33" s="24">
        <f>SUM(X31-BS!D83)</f>
        <v>0</v>
      </c>
      <c r="Z33" s="26">
        <f>SUM(Z31-BS!D84)</f>
        <v>0</v>
      </c>
      <c r="AB33" s="26">
        <f>SUM(AB31-BS!D85)</f>
        <v>0</v>
      </c>
      <c r="AD33" s="26">
        <f>SUM(AD31-BS!D86)</f>
        <v>0</v>
      </c>
    </row>
    <row r="34" spans="1:30" ht="18" customHeight="1" x14ac:dyDescent="0.2">
      <c r="A34" s="21" t="s">
        <v>18</v>
      </c>
    </row>
  </sheetData>
  <mergeCells count="7">
    <mergeCell ref="P8:V8"/>
    <mergeCell ref="P7:X7"/>
    <mergeCell ref="A1:AB1"/>
    <mergeCell ref="A2:AB2"/>
    <mergeCell ref="A3:AB3"/>
    <mergeCell ref="F5:AD5"/>
    <mergeCell ref="F6:Z6"/>
  </mergeCells>
  <phoneticPr fontId="12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7" fitToWidth="0" fitToHeight="0" orientation="landscape" r:id="rId1"/>
  <rowBreaks count="5" manualBreakCount="5">
    <brk id="82" max="16383" man="1"/>
    <brk id="125" max="16383" man="1"/>
    <brk id="143" max="16383" man="1"/>
    <brk id="182" max="16383" man="1"/>
    <brk id="2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4"/>
  <sheetViews>
    <sheetView showGridLines="0" topLeftCell="B4" zoomScale="77" zoomScaleNormal="100" zoomScaleSheetLayoutView="70" workbookViewId="0">
      <selection activeCell="M27" sqref="M27"/>
    </sheetView>
  </sheetViews>
  <sheetFormatPr defaultColWidth="9.28515625" defaultRowHeight="18.75" customHeight="1" x14ac:dyDescent="0.2"/>
  <cols>
    <col min="1" max="1" width="36.85546875" style="29" customWidth="1"/>
    <col min="2" max="2" width="9.42578125" style="29" customWidth="1"/>
    <col min="3" max="3" width="13.7109375" style="29" customWidth="1"/>
    <col min="4" max="4" width="1.5703125" style="30" customWidth="1"/>
    <col min="5" max="5" width="13.7109375" style="29" customWidth="1"/>
    <col min="6" max="6" width="1.5703125" style="30" customWidth="1"/>
    <col min="7" max="7" width="13.7109375" style="29" customWidth="1"/>
    <col min="8" max="8" width="1.5703125" style="29" customWidth="1"/>
    <col min="9" max="9" width="13.7109375" style="29" customWidth="1"/>
    <col min="10" max="10" width="1.5703125" style="30" customWidth="1"/>
    <col min="11" max="11" width="16.28515625" style="29" customWidth="1"/>
    <col min="12" max="12" width="1.5703125" style="30" customWidth="1"/>
    <col min="13" max="13" width="13.7109375" style="29" customWidth="1"/>
    <col min="14" max="14" width="1.5703125" style="30" customWidth="1"/>
    <col min="15" max="15" width="13.7109375" style="29" customWidth="1"/>
    <col min="16" max="16" width="0.7109375" style="29" customWidth="1"/>
    <col min="17" max="17" width="12.28515625" style="29" customWidth="1"/>
    <col min="18" max="22" width="9.28515625" style="29" hidden="1" customWidth="1"/>
    <col min="23" max="16384" width="9.28515625" style="29"/>
  </cols>
  <sheetData>
    <row r="1" spans="1:22" s="85" customFormat="1" ht="18.75" customHeight="1" x14ac:dyDescent="0.2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22" s="85" customFormat="1" ht="18.75" customHeight="1" x14ac:dyDescent="0.2">
      <c r="A2" s="151" t="s">
        <v>129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22" s="85" customFormat="1" ht="18.75" customHeight="1" x14ac:dyDescent="0.2">
      <c r="A3" s="151" t="s">
        <v>217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</row>
    <row r="4" spans="1:22" ht="18.75" customHeight="1" x14ac:dyDescent="0.2">
      <c r="O4" s="31" t="s">
        <v>1</v>
      </c>
    </row>
    <row r="5" spans="1:22" ht="18.75" customHeight="1" x14ac:dyDescent="0.2">
      <c r="C5" s="152" t="s">
        <v>3</v>
      </c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22" s="32" customFormat="1" ht="18.75" customHeight="1" x14ac:dyDescent="0.2">
      <c r="F6" s="84"/>
      <c r="G6" s="150"/>
      <c r="H6" s="150"/>
      <c r="I6" s="150"/>
      <c r="K6" s="153" t="s">
        <v>109</v>
      </c>
      <c r="L6" s="153"/>
      <c r="M6" s="153"/>
      <c r="N6" s="84"/>
      <c r="O6" s="33"/>
    </row>
    <row r="7" spans="1:22" s="32" customFormat="1" ht="18.75" customHeight="1" x14ac:dyDescent="0.2">
      <c r="C7" s="32" t="s">
        <v>31</v>
      </c>
      <c r="F7" s="84"/>
      <c r="G7" s="64"/>
      <c r="H7" s="64" t="s">
        <v>38</v>
      </c>
      <c r="I7" s="64"/>
      <c r="K7" s="86" t="s">
        <v>116</v>
      </c>
      <c r="L7" s="56"/>
      <c r="M7" s="56" t="s">
        <v>94</v>
      </c>
      <c r="N7" s="84"/>
      <c r="O7" s="33"/>
    </row>
    <row r="8" spans="1:22" s="32" customFormat="1" ht="18.75" customHeight="1" x14ac:dyDescent="0.2">
      <c r="C8" s="84" t="s">
        <v>241</v>
      </c>
      <c r="D8" s="84"/>
      <c r="E8" s="32" t="s">
        <v>87</v>
      </c>
      <c r="F8" s="84"/>
      <c r="G8" s="84" t="s">
        <v>89</v>
      </c>
      <c r="H8" s="84"/>
      <c r="K8" s="32" t="s">
        <v>250</v>
      </c>
      <c r="L8" s="84"/>
      <c r="M8" s="32" t="s">
        <v>120</v>
      </c>
      <c r="N8" s="84"/>
      <c r="O8" s="32" t="s">
        <v>97</v>
      </c>
    </row>
    <row r="9" spans="1:22" s="32" customFormat="1" ht="18.75" customHeight="1" x14ac:dyDescent="0.2">
      <c r="C9" s="55" t="s">
        <v>240</v>
      </c>
      <c r="D9" s="84"/>
      <c r="E9" s="55" t="s">
        <v>90</v>
      </c>
      <c r="F9" s="84"/>
      <c r="G9" s="55" t="s">
        <v>92</v>
      </c>
      <c r="H9" s="84"/>
      <c r="I9" s="55" t="s">
        <v>93</v>
      </c>
      <c r="J9" s="84"/>
      <c r="K9" s="55" t="s">
        <v>91</v>
      </c>
      <c r="L9" s="84"/>
      <c r="M9" s="55" t="s">
        <v>123</v>
      </c>
      <c r="N9" s="84"/>
      <c r="O9" s="55" t="s">
        <v>126</v>
      </c>
    </row>
    <row r="10" spans="1:22" s="30" customFormat="1" ht="18.75" customHeight="1" x14ac:dyDescent="0.2">
      <c r="A10" s="42" t="s">
        <v>203</v>
      </c>
      <c r="C10" s="38">
        <v>1666827010</v>
      </c>
      <c r="D10" s="34"/>
      <c r="E10" s="38">
        <v>2062460582</v>
      </c>
      <c r="F10" s="34"/>
      <c r="G10" s="38">
        <v>211675358</v>
      </c>
      <c r="H10" s="34"/>
      <c r="I10" s="38">
        <v>901083085</v>
      </c>
      <c r="J10" s="36"/>
      <c r="K10" s="38">
        <v>141313392</v>
      </c>
      <c r="L10" s="34"/>
      <c r="M10" s="38">
        <v>141313392</v>
      </c>
      <c r="N10" s="38"/>
      <c r="O10" s="38">
        <v>4983359427</v>
      </c>
    </row>
    <row r="11" spans="1:22" s="30" customFormat="1" ht="18.75" customHeight="1" x14ac:dyDescent="0.2">
      <c r="A11" s="54" t="s">
        <v>195</v>
      </c>
      <c r="C11" s="38">
        <v>0</v>
      </c>
      <c r="D11" s="34"/>
      <c r="E11" s="38">
        <v>0</v>
      </c>
      <c r="F11" s="34"/>
      <c r="G11" s="38">
        <v>0</v>
      </c>
      <c r="H11" s="34"/>
      <c r="I11" s="37">
        <f>SUM(PL!J29)</f>
        <v>-28919897</v>
      </c>
      <c r="J11" s="36"/>
      <c r="K11" s="37">
        <v>0</v>
      </c>
      <c r="L11" s="34"/>
      <c r="M11" s="38">
        <f>SUM(K11:L11)</f>
        <v>0</v>
      </c>
      <c r="N11" s="38"/>
      <c r="O11" s="38">
        <f>SUM(C11:I11,M11)</f>
        <v>-28919897</v>
      </c>
    </row>
    <row r="12" spans="1:22" s="30" customFormat="1" ht="18.75" customHeight="1" x14ac:dyDescent="0.2">
      <c r="A12" s="30" t="s">
        <v>193</v>
      </c>
      <c r="C12" s="39">
        <v>0</v>
      </c>
      <c r="D12" s="34"/>
      <c r="E12" s="39">
        <v>0</v>
      </c>
      <c r="F12" s="34"/>
      <c r="G12" s="39">
        <v>0</v>
      </c>
      <c r="H12" s="34"/>
      <c r="I12" s="40">
        <v>-5103156</v>
      </c>
      <c r="J12" s="36"/>
      <c r="K12" s="40">
        <v>0</v>
      </c>
      <c r="L12" s="34"/>
      <c r="M12" s="41">
        <f>SUM(K12:L12)</f>
        <v>0</v>
      </c>
      <c r="N12" s="38"/>
      <c r="O12" s="41">
        <f>SUM(C12:I12,M12)</f>
        <v>-5103156</v>
      </c>
    </row>
    <row r="13" spans="1:22" ht="18.75" customHeight="1" x14ac:dyDescent="0.2">
      <c r="A13" s="30" t="s">
        <v>194</v>
      </c>
      <c r="C13" s="69">
        <f>SUM(C11:C12)</f>
        <v>0</v>
      </c>
      <c r="D13" s="34"/>
      <c r="E13" s="69">
        <f>SUM(E11:E12)</f>
        <v>0</v>
      </c>
      <c r="F13" s="34"/>
      <c r="G13" s="69">
        <f>SUM(G11:G12)</f>
        <v>0</v>
      </c>
      <c r="H13" s="34"/>
      <c r="I13" s="69">
        <f>SUM(I11:I12)</f>
        <v>-34023053</v>
      </c>
      <c r="J13" s="36"/>
      <c r="K13" s="69">
        <f>SUM(K11:K12)</f>
        <v>0</v>
      </c>
      <c r="L13" s="34"/>
      <c r="M13" s="69">
        <f>SUM(M11:M12)</f>
        <v>0</v>
      </c>
      <c r="N13" s="38"/>
      <c r="O13" s="69">
        <f>SUM(O11:O12)</f>
        <v>-34023053</v>
      </c>
    </row>
    <row r="14" spans="1:22" s="30" customFormat="1" ht="18.75" customHeight="1" x14ac:dyDescent="0.2">
      <c r="A14" s="54" t="s">
        <v>230</v>
      </c>
      <c r="C14" s="38">
        <v>0</v>
      </c>
      <c r="D14" s="34"/>
      <c r="E14" s="38">
        <v>0</v>
      </c>
      <c r="F14" s="34"/>
      <c r="G14" s="38">
        <v>0</v>
      </c>
      <c r="H14" s="34"/>
      <c r="I14" s="37">
        <v>-500042355</v>
      </c>
      <c r="J14" s="36"/>
      <c r="K14" s="37">
        <v>0</v>
      </c>
      <c r="L14" s="34"/>
      <c r="M14" s="38">
        <f>SUM(K14:L14)</f>
        <v>0</v>
      </c>
      <c r="N14" s="38"/>
      <c r="O14" s="38">
        <f>SUM(C14:I14,M14)</f>
        <v>-500042355</v>
      </c>
    </row>
    <row r="15" spans="1:22" ht="18.75" customHeight="1" thickBot="1" x14ac:dyDescent="0.25">
      <c r="A15" s="85" t="s">
        <v>184</v>
      </c>
      <c r="C15" s="43">
        <f>SUM(C10,C13:C14)</f>
        <v>1666827010</v>
      </c>
      <c r="D15" s="34"/>
      <c r="E15" s="43">
        <f>SUM(E10,E13:E14)</f>
        <v>2062460582</v>
      </c>
      <c r="F15" s="34"/>
      <c r="G15" s="43">
        <f>SUM(G10,G13:G14)</f>
        <v>211675358</v>
      </c>
      <c r="H15" s="34"/>
      <c r="I15" s="43">
        <f>SUM(I10,I13:I14)</f>
        <v>367017677</v>
      </c>
      <c r="J15" s="36"/>
      <c r="K15" s="43">
        <f>SUM(K10,K13:K14)</f>
        <v>141313392</v>
      </c>
      <c r="L15" s="34"/>
      <c r="M15" s="43">
        <f>SUM(M10,M13:M14)</f>
        <v>141313392</v>
      </c>
      <c r="N15" s="38"/>
      <c r="O15" s="43">
        <f>SUM(O10,O13:O14)</f>
        <v>4449294019</v>
      </c>
      <c r="Q15" s="44"/>
    </row>
    <row r="16" spans="1:22" ht="18.75" customHeight="1" thickTop="1" x14ac:dyDescent="0.2"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6"/>
      <c r="O16" s="65"/>
    </row>
    <row r="17" spans="1:15" s="45" customFormat="1" ht="18.75" customHeight="1" x14ac:dyDescent="0.2">
      <c r="A17" s="42" t="s">
        <v>218</v>
      </c>
      <c r="C17" s="38">
        <f>C15</f>
        <v>1666827010</v>
      </c>
      <c r="D17" s="34"/>
      <c r="E17" s="38">
        <f>E15</f>
        <v>2062460582</v>
      </c>
      <c r="F17" s="34"/>
      <c r="G17" s="38">
        <f>G15</f>
        <v>211675358</v>
      </c>
      <c r="H17" s="34"/>
      <c r="I17" s="38">
        <f>I15</f>
        <v>367017677</v>
      </c>
      <c r="J17" s="36"/>
      <c r="K17" s="38">
        <f>K15</f>
        <v>141313392</v>
      </c>
      <c r="L17" s="34"/>
      <c r="M17" s="38">
        <f>M15</f>
        <v>141313392</v>
      </c>
      <c r="N17" s="38"/>
      <c r="O17" s="38">
        <f>O15</f>
        <v>4449294019</v>
      </c>
    </row>
    <row r="18" spans="1:15" ht="18.75" customHeight="1" x14ac:dyDescent="0.2">
      <c r="A18" s="54" t="s">
        <v>195</v>
      </c>
      <c r="C18" s="38">
        <v>0</v>
      </c>
      <c r="D18" s="34"/>
      <c r="E18" s="38">
        <v>0</v>
      </c>
      <c r="F18" s="34"/>
      <c r="G18" s="38">
        <v>0</v>
      </c>
      <c r="H18" s="34"/>
      <c r="I18" s="37">
        <f>SUM(PL!H29)</f>
        <v>-69665753</v>
      </c>
      <c r="J18" s="36"/>
      <c r="K18" s="37">
        <v>0</v>
      </c>
      <c r="L18" s="34"/>
      <c r="M18" s="38">
        <f>SUM(K18:L18)</f>
        <v>0</v>
      </c>
      <c r="N18" s="37"/>
      <c r="O18" s="38">
        <f>SUM(C18:K18)</f>
        <v>-69665753</v>
      </c>
    </row>
    <row r="19" spans="1:15" ht="18.75" customHeight="1" x14ac:dyDescent="0.2">
      <c r="A19" s="30" t="s">
        <v>193</v>
      </c>
      <c r="C19" s="39">
        <v>0</v>
      </c>
      <c r="D19" s="34"/>
      <c r="E19" s="39">
        <v>0</v>
      </c>
      <c r="F19" s="34"/>
      <c r="G19" s="39">
        <v>0</v>
      </c>
      <c r="H19" s="34"/>
      <c r="I19" s="40">
        <v>0</v>
      </c>
      <c r="J19" s="36"/>
      <c r="K19" s="40">
        <v>0</v>
      </c>
      <c r="L19" s="34"/>
      <c r="M19" s="41">
        <f>SUM(K19:L19)</f>
        <v>0</v>
      </c>
      <c r="N19" s="35"/>
      <c r="O19" s="41">
        <f>SUM(C19:K19)</f>
        <v>0</v>
      </c>
    </row>
    <row r="20" spans="1:15" ht="18.75" customHeight="1" x14ac:dyDescent="0.2">
      <c r="A20" s="30" t="s">
        <v>194</v>
      </c>
      <c r="C20" s="69">
        <f>SUM(C18:C19)</f>
        <v>0</v>
      </c>
      <c r="D20" s="34"/>
      <c r="E20" s="69">
        <f>SUM(E18:E19)</f>
        <v>0</v>
      </c>
      <c r="F20" s="34"/>
      <c r="G20" s="69">
        <f>SUM(G18:G19)</f>
        <v>0</v>
      </c>
      <c r="H20" s="34"/>
      <c r="I20" s="69">
        <f>SUM(I18:I19)</f>
        <v>-69665753</v>
      </c>
      <c r="J20" s="36"/>
      <c r="K20" s="69">
        <f>SUM(K18:K19)</f>
        <v>0</v>
      </c>
      <c r="L20" s="34"/>
      <c r="M20" s="69">
        <f>SUM(M18:M19)</f>
        <v>0</v>
      </c>
      <c r="N20" s="35"/>
      <c r="O20" s="69">
        <f>SUM(O18:O19)</f>
        <v>-69665753</v>
      </c>
    </row>
    <row r="21" spans="1:15" ht="18.75" customHeight="1" thickBot="1" x14ac:dyDescent="0.25">
      <c r="A21" s="85" t="s">
        <v>219</v>
      </c>
      <c r="C21" s="43">
        <f>SUM(C17,C20:C20)</f>
        <v>1666827010</v>
      </c>
      <c r="D21" s="34"/>
      <c r="E21" s="43">
        <f>SUM(E17,E20:E20)</f>
        <v>2062460582</v>
      </c>
      <c r="F21" s="34"/>
      <c r="G21" s="43">
        <f>SUM(G17,G20:G20)</f>
        <v>211675358</v>
      </c>
      <c r="H21" s="34"/>
      <c r="I21" s="43">
        <f>SUM(I17,I20:I20)</f>
        <v>297351924</v>
      </c>
      <c r="J21" s="36"/>
      <c r="K21" s="43">
        <f>SUM(K17,K20:K20)</f>
        <v>141313392</v>
      </c>
      <c r="L21" s="34"/>
      <c r="M21" s="43">
        <f>SUM(M17,M20:M20)</f>
        <v>141313392</v>
      </c>
      <c r="N21" s="38"/>
      <c r="O21" s="43">
        <f>SUM(O17,O20:O20)</f>
        <v>4379628266</v>
      </c>
    </row>
    <row r="22" spans="1:15" ht="18.75" customHeight="1" thickTop="1" x14ac:dyDescent="0.2">
      <c r="C22" s="38">
        <f>SUM(C15-BS!J77)</f>
        <v>0</v>
      </c>
      <c r="D22" s="34"/>
      <c r="E22" s="38">
        <f>SUM(E15-BS!J78)</f>
        <v>0</v>
      </c>
      <c r="F22" s="34"/>
      <c r="G22" s="38">
        <f>SUM(G15-BS!J81)</f>
        <v>0</v>
      </c>
      <c r="H22" s="34"/>
      <c r="I22" s="38">
        <f>SUM(I15-BS!J82)</f>
        <v>0</v>
      </c>
      <c r="J22" s="36"/>
      <c r="K22" s="38"/>
      <c r="L22" s="34"/>
      <c r="M22" s="38">
        <f>SUM(M15-BS!J83)</f>
        <v>0</v>
      </c>
      <c r="N22" s="38"/>
      <c r="O22" s="38">
        <f>SUM(O15-BS!J86)</f>
        <v>0</v>
      </c>
    </row>
    <row r="23" spans="1:15" ht="18.75" customHeight="1" x14ac:dyDescent="0.2">
      <c r="C23" s="38">
        <f>SUM(C21-BS!H77)</f>
        <v>0</v>
      </c>
      <c r="D23" s="34"/>
      <c r="E23" s="38">
        <f>SUM(E21-BS!H78)</f>
        <v>0</v>
      </c>
      <c r="F23" s="34"/>
      <c r="G23" s="38">
        <f>SUM(G21-BS!H81)</f>
        <v>0</v>
      </c>
      <c r="H23" s="34"/>
      <c r="I23" s="80">
        <f>SUM(I21-BS!H82)</f>
        <v>0</v>
      </c>
      <c r="J23" s="36"/>
      <c r="K23" s="38"/>
      <c r="L23" s="34"/>
      <c r="M23" s="38">
        <f>SUM(M21-BS!H83)</f>
        <v>0</v>
      </c>
      <c r="N23" s="38"/>
      <c r="O23" s="38">
        <f>SUM(O21-BS!H86)</f>
        <v>0</v>
      </c>
    </row>
    <row r="24" spans="1:15" ht="18.75" customHeight="1" x14ac:dyDescent="0.2">
      <c r="A24" s="29" t="s">
        <v>18</v>
      </c>
      <c r="D24" s="29"/>
      <c r="F24" s="29"/>
      <c r="J24" s="29"/>
      <c r="L24" s="29"/>
      <c r="N24" s="29"/>
    </row>
  </sheetData>
  <mergeCells count="6">
    <mergeCell ref="G6:I6"/>
    <mergeCell ref="A3:V3"/>
    <mergeCell ref="A1:O1"/>
    <mergeCell ref="A2:O2"/>
    <mergeCell ref="C5:O5"/>
    <mergeCell ref="K6:M6"/>
  </mergeCells>
  <phoneticPr fontId="12" type="noConversion"/>
  <printOptions horizontalCentered="1"/>
  <pageMargins left="0.39370078740157483" right="0.39370078740157483" top="0.78740157480314965" bottom="0.19685039370078741" header="0.19685039370078741" footer="0.19685039370078741"/>
  <pageSetup paperSize="9" scale="88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35"/>
  <sheetViews>
    <sheetView showGridLines="0" tabSelected="1" view="pageBreakPreview" topLeftCell="A3" zoomScale="70" zoomScaleNormal="100" zoomScaleSheetLayoutView="70" workbookViewId="0">
      <selection activeCell="E93" sqref="E93"/>
    </sheetView>
  </sheetViews>
  <sheetFormatPr defaultColWidth="9.28515625" defaultRowHeight="20.100000000000001" customHeight="1" x14ac:dyDescent="0.2"/>
  <cols>
    <col min="1" max="1" width="60.7109375" style="101" customWidth="1"/>
    <col min="2" max="2" width="1.7109375" style="101" customWidth="1"/>
    <col min="3" max="3" width="14.7109375" style="101" customWidth="1"/>
    <col min="4" max="4" width="1.7109375" style="101" customWidth="1"/>
    <col min="5" max="5" width="14.7109375" style="101" customWidth="1"/>
    <col min="6" max="6" width="1.7109375" style="101" customWidth="1"/>
    <col min="7" max="7" width="14.7109375" style="101" customWidth="1"/>
    <col min="8" max="8" width="1.7109375" style="101" customWidth="1"/>
    <col min="9" max="9" width="14.7109375" style="101" customWidth="1"/>
    <col min="10" max="10" width="1.7109375" style="101" customWidth="1"/>
    <col min="11" max="16384" width="9.28515625" style="101"/>
  </cols>
  <sheetData>
    <row r="1" spans="1:12" s="143" customFormat="1" ht="20.100000000000001" customHeight="1" x14ac:dyDescent="0.2">
      <c r="A1" s="143" t="s">
        <v>0</v>
      </c>
    </row>
    <row r="2" spans="1:12" s="143" customFormat="1" ht="20.100000000000001" customHeight="1" x14ac:dyDescent="0.2">
      <c r="A2" s="143" t="s">
        <v>56</v>
      </c>
    </row>
    <row r="3" spans="1:12" s="143" customFormat="1" ht="20.100000000000001" customHeight="1" x14ac:dyDescent="0.2">
      <c r="A3" s="143" t="s">
        <v>217</v>
      </c>
    </row>
    <row r="4" spans="1:12" ht="20.100000000000001" customHeight="1" x14ac:dyDescent="0.2">
      <c r="A4" s="99"/>
      <c r="B4" s="99"/>
      <c r="C4" s="99"/>
      <c r="D4" s="99"/>
      <c r="E4" s="99"/>
      <c r="F4" s="99"/>
      <c r="G4" s="100"/>
      <c r="H4" s="99"/>
      <c r="I4" s="100" t="s">
        <v>1</v>
      </c>
    </row>
    <row r="5" spans="1:12" s="143" customFormat="1" ht="20.100000000000001" customHeight="1" x14ac:dyDescent="0.2">
      <c r="A5" s="102"/>
      <c r="B5" s="102"/>
      <c r="C5" s="125"/>
      <c r="D5" s="144" t="s">
        <v>2</v>
      </c>
      <c r="E5" s="125"/>
      <c r="F5" s="102"/>
      <c r="G5" s="125"/>
      <c r="H5" s="144" t="s">
        <v>3</v>
      </c>
      <c r="I5" s="125"/>
      <c r="L5" s="101"/>
    </row>
    <row r="6" spans="1:12" ht="20.100000000000001" customHeight="1" x14ac:dyDescent="0.2">
      <c r="C6" s="156">
        <v>2564</v>
      </c>
      <c r="E6" s="156">
        <v>2563</v>
      </c>
      <c r="G6" s="156">
        <v>2564</v>
      </c>
      <c r="I6" s="156">
        <v>2563</v>
      </c>
    </row>
    <row r="7" spans="1:12" ht="20.100000000000001" customHeight="1" x14ac:dyDescent="0.2">
      <c r="A7" s="143" t="s">
        <v>57</v>
      </c>
    </row>
    <row r="8" spans="1:12" ht="20.100000000000001" customHeight="1" x14ac:dyDescent="0.2">
      <c r="A8" s="101" t="s">
        <v>233</v>
      </c>
      <c r="C8" s="104">
        <f>SUM(PL!D24)</f>
        <v>-957362704</v>
      </c>
      <c r="D8" s="104"/>
      <c r="E8" s="104">
        <f>SUM(PL!F24)</f>
        <v>-800616893</v>
      </c>
      <c r="F8" s="104"/>
      <c r="G8" s="104">
        <f>SUM(PL!H24)</f>
        <v>-69496173</v>
      </c>
      <c r="H8" s="104"/>
      <c r="I8" s="104">
        <f>SUM(PL!J24)</f>
        <v>-18251933</v>
      </c>
    </row>
    <row r="9" spans="1:12" ht="20.100000000000001" customHeight="1" x14ac:dyDescent="0.2">
      <c r="A9" s="101" t="s">
        <v>237</v>
      </c>
      <c r="C9" s="104"/>
      <c r="D9" s="104"/>
      <c r="E9" s="104"/>
      <c r="F9" s="104"/>
      <c r="G9" s="104"/>
      <c r="H9" s="104"/>
      <c r="I9" s="104"/>
    </row>
    <row r="10" spans="1:12" ht="20.100000000000001" customHeight="1" x14ac:dyDescent="0.2">
      <c r="A10" s="101" t="s">
        <v>58</v>
      </c>
      <c r="C10" s="104"/>
      <c r="D10" s="104"/>
      <c r="E10" s="104"/>
      <c r="F10" s="104"/>
      <c r="G10" s="104"/>
      <c r="H10" s="104"/>
      <c r="I10" s="104"/>
    </row>
    <row r="11" spans="1:12" ht="20.100000000000001" customHeight="1" x14ac:dyDescent="0.2">
      <c r="A11" s="101" t="s">
        <v>59</v>
      </c>
      <c r="C11" s="104">
        <v>449608531</v>
      </c>
      <c r="D11" s="104"/>
      <c r="E11" s="104">
        <v>478609134</v>
      </c>
      <c r="F11" s="104"/>
      <c r="G11" s="104">
        <v>8606828</v>
      </c>
      <c r="H11" s="104"/>
      <c r="I11" s="104">
        <v>10846367</v>
      </c>
    </row>
    <row r="12" spans="1:12" ht="20.100000000000001" customHeight="1" x14ac:dyDescent="0.2">
      <c r="A12" s="101" t="s">
        <v>235</v>
      </c>
      <c r="C12" s="111">
        <v>68892437</v>
      </c>
      <c r="D12" s="104"/>
      <c r="E12" s="111">
        <v>26143727</v>
      </c>
      <c r="F12" s="104"/>
      <c r="G12" s="104">
        <v>2391045</v>
      </c>
      <c r="H12" s="104"/>
      <c r="I12" s="104">
        <v>891186</v>
      </c>
    </row>
    <row r="13" spans="1:12" ht="20.100000000000001" customHeight="1" x14ac:dyDescent="0.2">
      <c r="A13" s="101" t="s">
        <v>224</v>
      </c>
      <c r="C13" s="111">
        <v>2639800</v>
      </c>
      <c r="D13" s="104"/>
      <c r="E13" s="111">
        <v>-22469</v>
      </c>
      <c r="F13" s="104"/>
      <c r="G13" s="104">
        <v>0</v>
      </c>
      <c r="H13" s="104"/>
      <c r="I13" s="104">
        <v>0</v>
      </c>
    </row>
    <row r="14" spans="1:12" ht="20.100000000000001" customHeight="1" x14ac:dyDescent="0.2">
      <c r="A14" s="101" t="s">
        <v>225</v>
      </c>
      <c r="B14" s="133"/>
      <c r="C14" s="111">
        <v>-373414</v>
      </c>
      <c r="D14" s="104"/>
      <c r="E14" s="111">
        <v>22362308</v>
      </c>
      <c r="F14" s="104"/>
      <c r="G14" s="104">
        <v>0</v>
      </c>
      <c r="H14" s="104"/>
      <c r="I14" s="104">
        <v>0</v>
      </c>
    </row>
    <row r="15" spans="1:12" ht="20.100000000000001" customHeight="1" x14ac:dyDescent="0.2">
      <c r="A15" s="101" t="s">
        <v>155</v>
      </c>
      <c r="B15" s="133"/>
      <c r="C15" s="111">
        <v>0</v>
      </c>
      <c r="D15" s="104"/>
      <c r="E15" s="111">
        <v>0</v>
      </c>
      <c r="F15" s="104"/>
      <c r="G15" s="104">
        <v>-2493900</v>
      </c>
      <c r="H15" s="104"/>
      <c r="I15" s="104">
        <v>0</v>
      </c>
    </row>
    <row r="16" spans="1:12" ht="20.100000000000001" customHeight="1" x14ac:dyDescent="0.2">
      <c r="A16" s="101" t="s">
        <v>156</v>
      </c>
      <c r="C16" s="111">
        <v>0</v>
      </c>
      <c r="D16" s="104"/>
      <c r="E16" s="111">
        <v>0</v>
      </c>
      <c r="F16" s="104"/>
      <c r="G16" s="104">
        <v>-11838505</v>
      </c>
      <c r="H16" s="104"/>
      <c r="I16" s="104">
        <v>-11838505</v>
      </c>
    </row>
    <row r="17" spans="1:9" ht="20.100000000000001" customHeight="1" x14ac:dyDescent="0.2">
      <c r="A17" s="101" t="s">
        <v>171</v>
      </c>
      <c r="C17" s="111">
        <v>-31668870</v>
      </c>
      <c r="D17" s="104"/>
      <c r="E17" s="111">
        <v>-2626307</v>
      </c>
      <c r="F17" s="104"/>
      <c r="G17" s="104">
        <v>0</v>
      </c>
      <c r="H17" s="104"/>
      <c r="I17" s="104">
        <v>0</v>
      </c>
    </row>
    <row r="18" spans="1:9" ht="20.100000000000001" customHeight="1" x14ac:dyDescent="0.2">
      <c r="A18" s="101" t="s">
        <v>234</v>
      </c>
      <c r="C18" s="111">
        <v>0</v>
      </c>
      <c r="D18" s="104"/>
      <c r="E18" s="111">
        <v>625020</v>
      </c>
      <c r="F18" s="104"/>
      <c r="G18" s="108">
        <v>0</v>
      </c>
      <c r="H18" s="104"/>
      <c r="I18" s="108">
        <v>16906</v>
      </c>
    </row>
    <row r="19" spans="1:9" ht="20.100000000000001" customHeight="1" x14ac:dyDescent="0.2">
      <c r="A19" s="101" t="s">
        <v>196</v>
      </c>
      <c r="C19" s="111">
        <v>-13690002</v>
      </c>
      <c r="D19" s="104"/>
      <c r="E19" s="111">
        <v>-2602309</v>
      </c>
      <c r="F19" s="104"/>
      <c r="G19" s="108">
        <v>-38592</v>
      </c>
      <c r="H19" s="104"/>
      <c r="I19" s="108">
        <v>-402</v>
      </c>
    </row>
    <row r="20" spans="1:9" ht="20.100000000000001" customHeight="1" x14ac:dyDescent="0.2">
      <c r="A20" s="101" t="s">
        <v>189</v>
      </c>
      <c r="C20" s="111">
        <v>0</v>
      </c>
      <c r="D20" s="104"/>
      <c r="E20" s="111">
        <v>138998517</v>
      </c>
      <c r="F20" s="104"/>
      <c r="G20" s="108">
        <v>0</v>
      </c>
      <c r="H20" s="104"/>
      <c r="I20" s="108">
        <v>0</v>
      </c>
    </row>
    <row r="21" spans="1:9" ht="20.100000000000001" customHeight="1" x14ac:dyDescent="0.2">
      <c r="A21" s="101" t="s">
        <v>60</v>
      </c>
      <c r="C21" s="111">
        <v>2589759</v>
      </c>
      <c r="D21" s="104"/>
      <c r="E21" s="111">
        <v>12726610</v>
      </c>
      <c r="F21" s="104"/>
      <c r="G21" s="104">
        <v>2587689</v>
      </c>
      <c r="H21" s="104"/>
      <c r="I21" s="104">
        <v>0</v>
      </c>
    </row>
    <row r="22" spans="1:9" ht="20.100000000000001" customHeight="1" x14ac:dyDescent="0.2">
      <c r="A22" s="101" t="s">
        <v>166</v>
      </c>
      <c r="C22" s="104">
        <v>0</v>
      </c>
      <c r="D22" s="104"/>
      <c r="E22" s="104">
        <v>140754205</v>
      </c>
      <c r="F22" s="104"/>
      <c r="G22" s="104">
        <v>0</v>
      </c>
      <c r="H22" s="104"/>
      <c r="I22" s="104">
        <v>0</v>
      </c>
    </row>
    <row r="23" spans="1:9" ht="20.100000000000001" customHeight="1" x14ac:dyDescent="0.2">
      <c r="A23" s="101" t="s">
        <v>204</v>
      </c>
      <c r="C23" s="104">
        <v>1241540</v>
      </c>
      <c r="D23" s="104"/>
      <c r="E23" s="104">
        <v>853704</v>
      </c>
      <c r="F23" s="104"/>
      <c r="G23" s="104">
        <v>0</v>
      </c>
      <c r="H23" s="104"/>
      <c r="I23" s="104">
        <v>0</v>
      </c>
    </row>
    <row r="24" spans="1:9" ht="20.100000000000001" customHeight="1" x14ac:dyDescent="0.2">
      <c r="A24" s="101" t="s">
        <v>226</v>
      </c>
      <c r="C24" s="104">
        <v>4261677</v>
      </c>
      <c r="D24" s="104"/>
      <c r="E24" s="104">
        <v>0</v>
      </c>
      <c r="F24" s="104"/>
      <c r="G24" s="104">
        <v>0</v>
      </c>
      <c r="H24" s="104"/>
      <c r="I24" s="104">
        <v>0</v>
      </c>
    </row>
    <row r="25" spans="1:9" ht="20.100000000000001" customHeight="1" x14ac:dyDescent="0.2">
      <c r="A25" s="117" t="s">
        <v>242</v>
      </c>
      <c r="C25" s="104">
        <v>6721888</v>
      </c>
      <c r="D25" s="104"/>
      <c r="E25" s="104">
        <v>93611534</v>
      </c>
      <c r="F25" s="104"/>
      <c r="G25" s="104">
        <v>-7016325</v>
      </c>
      <c r="H25" s="104"/>
      <c r="I25" s="104">
        <v>8178494</v>
      </c>
    </row>
    <row r="26" spans="1:9" ht="20.100000000000001" customHeight="1" x14ac:dyDescent="0.2">
      <c r="A26" s="117" t="s">
        <v>238</v>
      </c>
      <c r="C26" s="104">
        <v>-355274</v>
      </c>
      <c r="D26" s="104"/>
      <c r="E26" s="104">
        <v>0</v>
      </c>
      <c r="F26" s="104"/>
      <c r="G26" s="104">
        <v>0</v>
      </c>
      <c r="H26" s="104"/>
      <c r="I26" s="104">
        <v>0</v>
      </c>
    </row>
    <row r="27" spans="1:9" ht="20.100000000000001" customHeight="1" x14ac:dyDescent="0.2">
      <c r="A27" s="126" t="s">
        <v>142</v>
      </c>
      <c r="C27" s="104">
        <v>0</v>
      </c>
      <c r="D27" s="104"/>
      <c r="E27" s="104">
        <v>-3009551</v>
      </c>
      <c r="F27" s="104"/>
      <c r="G27" s="104">
        <v>0</v>
      </c>
      <c r="H27" s="104"/>
      <c r="I27" s="104">
        <v>0</v>
      </c>
    </row>
    <row r="28" spans="1:9" ht="20.100000000000001" customHeight="1" x14ac:dyDescent="0.2">
      <c r="A28" s="127" t="s">
        <v>213</v>
      </c>
      <c r="C28" s="108">
        <v>-47643592</v>
      </c>
      <c r="D28" s="108"/>
      <c r="E28" s="108">
        <v>-51728130</v>
      </c>
      <c r="F28" s="108"/>
      <c r="G28" s="108">
        <v>-57018505</v>
      </c>
      <c r="H28" s="108"/>
      <c r="I28" s="108">
        <v>-81085090</v>
      </c>
    </row>
    <row r="29" spans="1:9" ht="20.100000000000001" customHeight="1" x14ac:dyDescent="0.2">
      <c r="A29" s="127" t="s">
        <v>214</v>
      </c>
      <c r="C29" s="106">
        <v>233775187</v>
      </c>
      <c r="D29" s="108"/>
      <c r="E29" s="106">
        <v>234822190</v>
      </c>
      <c r="F29" s="108"/>
      <c r="G29" s="106">
        <v>76352049</v>
      </c>
      <c r="H29" s="108"/>
      <c r="I29" s="106">
        <v>84403957</v>
      </c>
    </row>
    <row r="30" spans="1:9" ht="20.100000000000001" customHeight="1" x14ac:dyDescent="0.2">
      <c r="A30" s="127" t="s">
        <v>61</v>
      </c>
      <c r="C30" s="111"/>
      <c r="D30" s="108"/>
      <c r="E30" s="111"/>
      <c r="F30" s="108"/>
      <c r="G30" s="111"/>
      <c r="H30" s="108"/>
      <c r="I30" s="111"/>
    </row>
    <row r="31" spans="1:9" ht="20.100000000000001" customHeight="1" x14ac:dyDescent="0.2">
      <c r="A31" s="127" t="s">
        <v>62</v>
      </c>
      <c r="C31" s="111">
        <f>SUM(C8:C29)</f>
        <v>-281363037</v>
      </c>
      <c r="D31" s="104"/>
      <c r="E31" s="111">
        <f>SUM(E8:E29)</f>
        <v>288901290</v>
      </c>
      <c r="F31" s="104"/>
      <c r="G31" s="111">
        <f>SUM(G8:G29)</f>
        <v>-57964389</v>
      </c>
      <c r="H31" s="104"/>
      <c r="I31" s="111">
        <f>SUM(I8:I29)</f>
        <v>-6839020</v>
      </c>
    </row>
    <row r="32" spans="1:9" ht="20.100000000000001" customHeight="1" x14ac:dyDescent="0.2">
      <c r="A32" s="101" t="s">
        <v>63</v>
      </c>
      <c r="C32" s="104"/>
      <c r="D32" s="104"/>
      <c r="E32" s="104"/>
      <c r="F32" s="104"/>
      <c r="G32" s="104"/>
      <c r="H32" s="104"/>
      <c r="I32" s="104"/>
    </row>
    <row r="33" spans="1:9" ht="20.100000000000001" customHeight="1" x14ac:dyDescent="0.2">
      <c r="A33" s="117" t="s">
        <v>114</v>
      </c>
      <c r="C33" s="104">
        <v>34373373</v>
      </c>
      <c r="D33" s="104"/>
      <c r="E33" s="104">
        <v>5001193</v>
      </c>
      <c r="F33" s="104"/>
      <c r="G33" s="104">
        <v>-26361963</v>
      </c>
      <c r="H33" s="104"/>
      <c r="I33" s="104">
        <v>-75066697</v>
      </c>
    </row>
    <row r="34" spans="1:9" ht="20.100000000000001" customHeight="1" x14ac:dyDescent="0.2">
      <c r="A34" s="101" t="s">
        <v>64</v>
      </c>
      <c r="C34" s="104">
        <v>9976786</v>
      </c>
      <c r="D34" s="104"/>
      <c r="E34" s="104">
        <v>15580469</v>
      </c>
      <c r="F34" s="104"/>
      <c r="G34" s="104">
        <v>0</v>
      </c>
      <c r="H34" s="104"/>
      <c r="I34" s="104">
        <v>0</v>
      </c>
    </row>
    <row r="35" spans="1:9" ht="20.100000000000001" customHeight="1" x14ac:dyDescent="0.2">
      <c r="A35" s="101" t="s">
        <v>65</v>
      </c>
      <c r="C35" s="104">
        <v>5167170</v>
      </c>
      <c r="D35" s="104"/>
      <c r="E35" s="104">
        <v>-150222014</v>
      </c>
      <c r="F35" s="104"/>
      <c r="G35" s="104">
        <v>0</v>
      </c>
      <c r="H35" s="104"/>
      <c r="I35" s="104">
        <v>0</v>
      </c>
    </row>
    <row r="36" spans="1:9" ht="20.100000000000001" customHeight="1" x14ac:dyDescent="0.2">
      <c r="A36" s="101" t="s">
        <v>167</v>
      </c>
      <c r="C36" s="104">
        <v>-50314706</v>
      </c>
      <c r="D36" s="104"/>
      <c r="E36" s="104">
        <v>-1329632</v>
      </c>
      <c r="F36" s="104"/>
      <c r="G36" s="104">
        <v>0</v>
      </c>
      <c r="H36" s="104"/>
      <c r="I36" s="104">
        <v>0</v>
      </c>
    </row>
    <row r="37" spans="1:9" ht="20.100000000000001" customHeight="1" x14ac:dyDescent="0.2">
      <c r="A37" s="101" t="s">
        <v>66</v>
      </c>
      <c r="C37" s="104">
        <v>37213761</v>
      </c>
      <c r="D37" s="104"/>
      <c r="E37" s="104">
        <v>95174915</v>
      </c>
      <c r="F37" s="104"/>
      <c r="G37" s="104">
        <v>9933145</v>
      </c>
      <c r="H37" s="104"/>
      <c r="I37" s="104">
        <v>-3947440</v>
      </c>
    </row>
    <row r="38" spans="1:9" ht="20.100000000000001" customHeight="1" x14ac:dyDescent="0.2">
      <c r="A38" s="101" t="s">
        <v>67</v>
      </c>
      <c r="C38" s="104">
        <v>252356128</v>
      </c>
      <c r="D38" s="104"/>
      <c r="E38" s="104">
        <v>72957995</v>
      </c>
      <c r="F38" s="104"/>
      <c r="G38" s="104">
        <v>0</v>
      </c>
      <c r="H38" s="104"/>
      <c r="I38" s="104">
        <v>0</v>
      </c>
    </row>
    <row r="39" spans="1:9" ht="20.100000000000001" customHeight="1" x14ac:dyDescent="0.2">
      <c r="A39" s="101" t="s">
        <v>68</v>
      </c>
      <c r="C39" s="104">
        <v>-32527786</v>
      </c>
      <c r="D39" s="104"/>
      <c r="E39" s="104">
        <v>417653</v>
      </c>
      <c r="F39" s="104"/>
      <c r="G39" s="104">
        <v>-8095755</v>
      </c>
      <c r="H39" s="104"/>
      <c r="I39" s="104">
        <v>0</v>
      </c>
    </row>
    <row r="40" spans="1:9" ht="20.100000000000001" customHeight="1" x14ac:dyDescent="0.2">
      <c r="A40" s="101" t="s">
        <v>70</v>
      </c>
      <c r="C40" s="104"/>
      <c r="D40" s="104"/>
      <c r="E40" s="104"/>
      <c r="F40" s="104"/>
      <c r="G40" s="104"/>
      <c r="H40" s="104"/>
      <c r="I40" s="104"/>
    </row>
    <row r="41" spans="1:9" ht="20.100000000000001" customHeight="1" x14ac:dyDescent="0.2">
      <c r="A41" s="122" t="s">
        <v>115</v>
      </c>
      <c r="C41" s="104">
        <v>-264807296</v>
      </c>
      <c r="D41" s="104"/>
      <c r="E41" s="104">
        <v>87159158</v>
      </c>
      <c r="F41" s="104"/>
      <c r="G41" s="104">
        <v>7631215</v>
      </c>
      <c r="H41" s="104"/>
      <c r="I41" s="104">
        <v>18138019</v>
      </c>
    </row>
    <row r="42" spans="1:9" ht="20.100000000000001" customHeight="1" x14ac:dyDescent="0.2">
      <c r="A42" s="101" t="s">
        <v>132</v>
      </c>
      <c r="C42" s="104">
        <v>382982101</v>
      </c>
      <c r="D42" s="104"/>
      <c r="E42" s="104">
        <v>-120080071</v>
      </c>
      <c r="F42" s="104"/>
      <c r="G42" s="104">
        <v>0</v>
      </c>
      <c r="H42" s="104"/>
      <c r="I42" s="104">
        <v>-175310</v>
      </c>
    </row>
    <row r="43" spans="1:9" ht="20.100000000000001" customHeight="1" x14ac:dyDescent="0.2">
      <c r="A43" s="101" t="s">
        <v>71</v>
      </c>
      <c r="C43" s="104">
        <v>2787301</v>
      </c>
      <c r="D43" s="104"/>
      <c r="E43" s="104">
        <v>-23863982</v>
      </c>
      <c r="F43" s="104"/>
      <c r="G43" s="104">
        <v>2076597</v>
      </c>
      <c r="H43" s="104"/>
      <c r="I43" s="104">
        <v>-11347957</v>
      </c>
    </row>
    <row r="44" spans="1:9" ht="20.100000000000001" customHeight="1" x14ac:dyDescent="0.2">
      <c r="A44" s="101" t="s">
        <v>177</v>
      </c>
      <c r="C44" s="104">
        <v>-13195671</v>
      </c>
      <c r="D44" s="104"/>
      <c r="E44" s="104">
        <v>-89588194</v>
      </c>
      <c r="F44" s="104"/>
      <c r="G44" s="104">
        <v>-7856422</v>
      </c>
      <c r="H44" s="104"/>
      <c r="I44" s="104">
        <v>-4981792</v>
      </c>
    </row>
    <row r="45" spans="1:9" ht="20.100000000000001" customHeight="1" x14ac:dyDescent="0.2">
      <c r="A45" s="101" t="s">
        <v>162</v>
      </c>
      <c r="C45" s="104">
        <v>-1418411</v>
      </c>
      <c r="D45" s="104"/>
      <c r="E45" s="104">
        <v>0</v>
      </c>
      <c r="F45" s="104"/>
      <c r="G45" s="104">
        <v>0</v>
      </c>
      <c r="H45" s="104"/>
      <c r="I45" s="104">
        <v>0</v>
      </c>
    </row>
    <row r="46" spans="1:9" ht="20.100000000000001" customHeight="1" x14ac:dyDescent="0.2">
      <c r="A46" s="101" t="s">
        <v>72</v>
      </c>
      <c r="C46" s="106">
        <v>89444465</v>
      </c>
      <c r="D46" s="104"/>
      <c r="E46" s="106">
        <v>9219962</v>
      </c>
      <c r="F46" s="104"/>
      <c r="G46" s="106">
        <v>6103408</v>
      </c>
      <c r="H46" s="104"/>
      <c r="I46" s="106">
        <v>-1367243</v>
      </c>
    </row>
    <row r="47" spans="1:9" ht="20.100000000000001" customHeight="1" x14ac:dyDescent="0.2">
      <c r="A47" s="128" t="s">
        <v>178</v>
      </c>
      <c r="C47" s="104">
        <f>SUM(C31:C39,C41:C46)</f>
        <v>170674178</v>
      </c>
      <c r="D47" s="104"/>
      <c r="E47" s="104">
        <f>SUM(E31:E39,E41:E46)</f>
        <v>189328742</v>
      </c>
      <c r="F47" s="104"/>
      <c r="G47" s="104">
        <f>SUM(G31:G39,G41:G46)</f>
        <v>-74534164</v>
      </c>
      <c r="H47" s="104"/>
      <c r="I47" s="104">
        <f>SUM(I31:I39,I41:I46)</f>
        <v>-85587440</v>
      </c>
    </row>
    <row r="48" spans="1:9" ht="20.100000000000001" customHeight="1" x14ac:dyDescent="0.2">
      <c r="A48" s="128" t="s">
        <v>73</v>
      </c>
      <c r="C48" s="104">
        <v>47643592</v>
      </c>
      <c r="D48" s="104"/>
      <c r="E48" s="104">
        <v>51767428</v>
      </c>
      <c r="F48" s="104"/>
      <c r="G48" s="104">
        <v>15474552</v>
      </c>
      <c r="H48" s="104"/>
      <c r="I48" s="104">
        <v>11032816</v>
      </c>
    </row>
    <row r="49" spans="1:12" ht="20.100000000000001" customHeight="1" x14ac:dyDescent="0.2">
      <c r="A49" s="128" t="s">
        <v>228</v>
      </c>
      <c r="C49" s="104">
        <v>14082488</v>
      </c>
      <c r="D49" s="104"/>
      <c r="E49" s="104">
        <v>0</v>
      </c>
      <c r="F49" s="104"/>
      <c r="G49" s="104">
        <v>5958054</v>
      </c>
      <c r="H49" s="104"/>
      <c r="I49" s="104">
        <v>0</v>
      </c>
    </row>
    <row r="50" spans="1:12" ht="20.100000000000001" customHeight="1" x14ac:dyDescent="0.2">
      <c r="A50" s="101" t="s">
        <v>74</v>
      </c>
      <c r="C50" s="104">
        <v>-80557237</v>
      </c>
      <c r="D50" s="104"/>
      <c r="E50" s="104">
        <v>-153804841</v>
      </c>
      <c r="F50" s="104"/>
      <c r="G50" s="104">
        <v>-18767097</v>
      </c>
      <c r="H50" s="104"/>
      <c r="I50" s="104">
        <v>-51782652</v>
      </c>
    </row>
    <row r="51" spans="1:12" ht="20.100000000000001" customHeight="1" x14ac:dyDescent="0.2">
      <c r="A51" s="101" t="s">
        <v>136</v>
      </c>
      <c r="C51" s="129">
        <v>-35164177</v>
      </c>
      <c r="D51" s="104"/>
      <c r="E51" s="129">
        <v>-55697237</v>
      </c>
      <c r="F51" s="104"/>
      <c r="G51" s="129">
        <v>-1261685</v>
      </c>
      <c r="H51" s="104"/>
      <c r="I51" s="129">
        <v>-913742</v>
      </c>
    </row>
    <row r="52" spans="1:12" ht="20.100000000000001" customHeight="1" x14ac:dyDescent="0.2">
      <c r="A52" s="143" t="s">
        <v>179</v>
      </c>
      <c r="C52" s="106">
        <f>SUM(C47:C51)</f>
        <v>116678844</v>
      </c>
      <c r="D52" s="104"/>
      <c r="E52" s="106">
        <f>SUM(E47:E51)</f>
        <v>31594092</v>
      </c>
      <c r="F52" s="104"/>
      <c r="G52" s="106">
        <f>SUM(G47:G51)</f>
        <v>-73130340</v>
      </c>
      <c r="I52" s="106">
        <f>SUM(I47:I51)</f>
        <v>-127251018</v>
      </c>
    </row>
    <row r="53" spans="1:12" ht="20.100000000000001" customHeight="1" x14ac:dyDescent="0.2">
      <c r="A53" s="143"/>
      <c r="C53" s="111"/>
      <c r="D53" s="104"/>
      <c r="E53" s="111"/>
      <c r="F53" s="104"/>
      <c r="G53" s="111"/>
      <c r="I53" s="111"/>
    </row>
    <row r="54" spans="1:12" ht="20.100000000000001" customHeight="1" x14ac:dyDescent="0.2">
      <c r="A54" s="101" t="s">
        <v>18</v>
      </c>
      <c r="L54" s="143"/>
    </row>
    <row r="55" spans="1:12" s="143" customFormat="1" ht="20.100000000000001" customHeight="1" x14ac:dyDescent="0.2">
      <c r="A55" s="143" t="s">
        <v>0</v>
      </c>
    </row>
    <row r="56" spans="1:12" s="143" customFormat="1" ht="20.100000000000001" customHeight="1" x14ac:dyDescent="0.2">
      <c r="A56" s="143" t="s">
        <v>69</v>
      </c>
    </row>
    <row r="57" spans="1:12" s="143" customFormat="1" ht="20.100000000000001" customHeight="1" x14ac:dyDescent="0.2">
      <c r="A57" s="143" t="s">
        <v>217</v>
      </c>
    </row>
    <row r="58" spans="1:12" ht="20.100000000000001" customHeight="1" x14ac:dyDescent="0.2">
      <c r="A58" s="99"/>
      <c r="B58" s="99"/>
      <c r="C58" s="99"/>
      <c r="D58" s="99"/>
      <c r="E58" s="99"/>
      <c r="F58" s="99"/>
      <c r="G58" s="100"/>
      <c r="H58" s="99"/>
      <c r="I58" s="100" t="s">
        <v>1</v>
      </c>
    </row>
    <row r="59" spans="1:12" s="143" customFormat="1" ht="20.100000000000001" customHeight="1" x14ac:dyDescent="0.2">
      <c r="A59" s="102"/>
      <c r="B59" s="102"/>
      <c r="C59" s="125"/>
      <c r="D59" s="144" t="s">
        <v>2</v>
      </c>
      <c r="E59" s="125"/>
      <c r="F59" s="102"/>
      <c r="G59" s="125"/>
      <c r="H59" s="144" t="s">
        <v>3</v>
      </c>
      <c r="I59" s="125"/>
      <c r="L59" s="101"/>
    </row>
    <row r="60" spans="1:12" ht="20.100000000000001" customHeight="1" x14ac:dyDescent="0.2">
      <c r="C60" s="156">
        <v>2564</v>
      </c>
      <c r="E60" s="156">
        <v>2563</v>
      </c>
      <c r="G60" s="156">
        <v>2564</v>
      </c>
      <c r="I60" s="156">
        <v>2563</v>
      </c>
    </row>
    <row r="61" spans="1:12" ht="20.100000000000001" customHeight="1" x14ac:dyDescent="0.2">
      <c r="A61" s="143" t="s">
        <v>75</v>
      </c>
      <c r="C61" s="104"/>
      <c r="D61" s="104"/>
      <c r="E61" s="104"/>
      <c r="F61" s="104"/>
      <c r="G61" s="104"/>
      <c r="H61" s="104"/>
      <c r="I61" s="104"/>
    </row>
    <row r="62" spans="1:12" ht="20.100000000000001" customHeight="1" x14ac:dyDescent="0.2">
      <c r="A62" s="101" t="s">
        <v>183</v>
      </c>
      <c r="C62" s="130">
        <v>-67042</v>
      </c>
      <c r="D62" s="111"/>
      <c r="E62" s="130">
        <v>-161584</v>
      </c>
      <c r="F62" s="111"/>
      <c r="G62" s="108">
        <v>0</v>
      </c>
      <c r="H62" s="111"/>
      <c r="I62" s="108">
        <v>0</v>
      </c>
    </row>
    <row r="63" spans="1:12" ht="20.100000000000001" customHeight="1" x14ac:dyDescent="0.2">
      <c r="A63" s="101" t="s">
        <v>236</v>
      </c>
      <c r="C63" s="130">
        <v>-98065</v>
      </c>
      <c r="D63" s="111"/>
      <c r="E63" s="130">
        <v>0</v>
      </c>
      <c r="F63" s="111"/>
      <c r="G63" s="108">
        <v>-98065</v>
      </c>
      <c r="H63" s="111"/>
      <c r="I63" s="108">
        <v>0</v>
      </c>
    </row>
    <row r="64" spans="1:12" ht="20.100000000000001" customHeight="1" x14ac:dyDescent="0.2">
      <c r="A64" s="101" t="s">
        <v>137</v>
      </c>
      <c r="C64" s="116">
        <v>0</v>
      </c>
      <c r="D64" s="104"/>
      <c r="E64" s="116">
        <v>0</v>
      </c>
      <c r="F64" s="104"/>
      <c r="G64" s="116">
        <v>271000000</v>
      </c>
      <c r="H64" s="104"/>
      <c r="I64" s="116">
        <v>1169500000</v>
      </c>
    </row>
    <row r="65" spans="1:10" ht="20.100000000000001" customHeight="1" x14ac:dyDescent="0.2">
      <c r="A65" s="101" t="s">
        <v>139</v>
      </c>
      <c r="C65" s="108">
        <v>0</v>
      </c>
      <c r="D65" s="105"/>
      <c r="E65" s="108">
        <v>0</v>
      </c>
      <c r="F65" s="105"/>
      <c r="G65" s="108">
        <v>-302000000</v>
      </c>
      <c r="H65" s="105"/>
      <c r="I65" s="108">
        <v>-519500000</v>
      </c>
    </row>
    <row r="66" spans="1:10" ht="20.100000000000001" customHeight="1" x14ac:dyDescent="0.2">
      <c r="A66" s="101" t="s">
        <v>168</v>
      </c>
      <c r="C66" s="116">
        <v>0</v>
      </c>
      <c r="D66" s="104"/>
      <c r="E66" s="116">
        <v>0</v>
      </c>
      <c r="F66" s="104"/>
      <c r="G66" s="116">
        <v>2493900</v>
      </c>
      <c r="H66" s="104"/>
      <c r="I66" s="116">
        <v>0</v>
      </c>
    </row>
    <row r="67" spans="1:10" ht="20.100000000000001" customHeight="1" x14ac:dyDescent="0.2">
      <c r="A67" s="131" t="s">
        <v>169</v>
      </c>
      <c r="C67" s="130">
        <v>11838505</v>
      </c>
      <c r="D67" s="111"/>
      <c r="E67" s="130">
        <v>11838505</v>
      </c>
      <c r="F67" s="111"/>
      <c r="G67" s="130">
        <v>11838505</v>
      </c>
      <c r="H67" s="111"/>
      <c r="I67" s="130">
        <v>11838505</v>
      </c>
    </row>
    <row r="68" spans="1:10" ht="20.100000000000001" customHeight="1" x14ac:dyDescent="0.2">
      <c r="A68" s="101" t="s">
        <v>77</v>
      </c>
      <c r="C68" s="130">
        <v>22099233</v>
      </c>
      <c r="D68" s="111"/>
      <c r="E68" s="130">
        <v>3000101</v>
      </c>
      <c r="F68" s="111"/>
      <c r="G68" s="130">
        <v>38598</v>
      </c>
      <c r="H68" s="111"/>
      <c r="I68" s="130">
        <v>402</v>
      </c>
    </row>
    <row r="69" spans="1:10" ht="20.100000000000001" customHeight="1" x14ac:dyDescent="0.2">
      <c r="A69" s="101" t="s">
        <v>76</v>
      </c>
      <c r="C69" s="130">
        <v>-85570568</v>
      </c>
      <c r="D69" s="111"/>
      <c r="E69" s="130">
        <v>-163159669</v>
      </c>
      <c r="F69" s="111"/>
      <c r="G69" s="108">
        <v>-2710602</v>
      </c>
      <c r="H69" s="111"/>
      <c r="I69" s="108">
        <v>-7032412</v>
      </c>
    </row>
    <row r="70" spans="1:10" ht="20.100000000000001" customHeight="1" x14ac:dyDescent="0.2">
      <c r="A70" s="143" t="s">
        <v>143</v>
      </c>
      <c r="C70" s="107">
        <f>SUM(C62:C69)</f>
        <v>-51797937</v>
      </c>
      <c r="D70" s="104"/>
      <c r="E70" s="107">
        <f>SUM(E62:E69)</f>
        <v>-148482647</v>
      </c>
      <c r="F70" s="104"/>
      <c r="G70" s="107">
        <f>SUM(G62:G69)</f>
        <v>-19437664</v>
      </c>
      <c r="H70" s="104"/>
      <c r="I70" s="107">
        <f>SUM(I62:I69)</f>
        <v>654806495</v>
      </c>
      <c r="J70" s="109"/>
    </row>
    <row r="71" spans="1:10" ht="20.100000000000001" customHeight="1" x14ac:dyDescent="0.2">
      <c r="A71" s="143" t="s">
        <v>78</v>
      </c>
      <c r="C71" s="104"/>
      <c r="D71" s="104"/>
      <c r="E71" s="104"/>
      <c r="F71" s="104"/>
      <c r="G71" s="104"/>
      <c r="H71" s="104"/>
      <c r="I71" s="104"/>
    </row>
    <row r="72" spans="1:10" ht="20.100000000000001" customHeight="1" x14ac:dyDescent="0.2">
      <c r="A72" s="101" t="s">
        <v>227</v>
      </c>
      <c r="C72" s="104">
        <v>-2142194</v>
      </c>
      <c r="D72" s="104"/>
      <c r="E72" s="104">
        <v>191804224</v>
      </c>
      <c r="F72" s="104"/>
      <c r="G72" s="104">
        <v>0</v>
      </c>
      <c r="H72" s="104"/>
      <c r="I72" s="104">
        <v>20000000</v>
      </c>
    </row>
    <row r="73" spans="1:10" ht="20.100000000000001" customHeight="1" x14ac:dyDescent="0.2">
      <c r="A73" s="101" t="s">
        <v>80</v>
      </c>
      <c r="C73" s="104">
        <v>0</v>
      </c>
      <c r="D73" s="104"/>
      <c r="E73" s="104">
        <v>0</v>
      </c>
      <c r="F73" s="104"/>
      <c r="G73" s="104">
        <v>596000000</v>
      </c>
      <c r="H73" s="104"/>
      <c r="I73" s="104">
        <v>578500000</v>
      </c>
    </row>
    <row r="74" spans="1:10" ht="20.100000000000001" customHeight="1" x14ac:dyDescent="0.2">
      <c r="A74" s="101" t="s">
        <v>81</v>
      </c>
      <c r="C74" s="108">
        <v>0</v>
      </c>
      <c r="D74" s="104"/>
      <c r="E74" s="108">
        <v>0</v>
      </c>
      <c r="F74" s="104"/>
      <c r="G74" s="108">
        <v>-500000000</v>
      </c>
      <c r="H74" s="104"/>
      <c r="I74" s="108">
        <v>-619000000</v>
      </c>
    </row>
    <row r="75" spans="1:10" ht="20.100000000000001" customHeight="1" x14ac:dyDescent="0.2">
      <c r="A75" s="101" t="s">
        <v>82</v>
      </c>
      <c r="C75" s="116">
        <v>462775000</v>
      </c>
      <c r="D75" s="104"/>
      <c r="E75" s="116">
        <v>789475000</v>
      </c>
      <c r="F75" s="104"/>
      <c r="G75" s="116">
        <v>0</v>
      </c>
      <c r="H75" s="104"/>
      <c r="I75" s="116">
        <v>0</v>
      </c>
    </row>
    <row r="76" spans="1:10" ht="20.100000000000001" customHeight="1" x14ac:dyDescent="0.2">
      <c r="A76" s="101" t="s">
        <v>83</v>
      </c>
      <c r="C76" s="111">
        <v>-329208810</v>
      </c>
      <c r="D76" s="111"/>
      <c r="E76" s="111">
        <v>-547774287</v>
      </c>
      <c r="F76" s="111"/>
      <c r="G76" s="111">
        <v>0</v>
      </c>
      <c r="H76" s="111"/>
      <c r="I76" s="111">
        <v>-10500000</v>
      </c>
    </row>
    <row r="77" spans="1:10" ht="20.100000000000001" customHeight="1" x14ac:dyDescent="0.2">
      <c r="A77" s="101" t="s">
        <v>243</v>
      </c>
      <c r="C77" s="111">
        <v>-4000000</v>
      </c>
      <c r="D77" s="111"/>
      <c r="E77" s="111">
        <v>0</v>
      </c>
      <c r="F77" s="111"/>
      <c r="G77" s="111">
        <v>0</v>
      </c>
      <c r="H77" s="111"/>
      <c r="I77" s="111">
        <v>0</v>
      </c>
    </row>
    <row r="78" spans="1:10" ht="20.100000000000001" customHeight="1" x14ac:dyDescent="0.2">
      <c r="A78" s="101" t="s">
        <v>215</v>
      </c>
      <c r="C78" s="134">
        <v>-15556479</v>
      </c>
      <c r="D78" s="111"/>
      <c r="E78" s="134">
        <v>-12475901</v>
      </c>
      <c r="F78" s="111"/>
      <c r="G78" s="108">
        <v>-1411829</v>
      </c>
      <c r="H78" s="111"/>
      <c r="I78" s="108">
        <v>-1586073</v>
      </c>
    </row>
    <row r="79" spans="1:10" ht="20.100000000000001" customHeight="1" x14ac:dyDescent="0.2">
      <c r="A79" s="101" t="s">
        <v>79</v>
      </c>
      <c r="C79" s="111">
        <v>-2268005</v>
      </c>
      <c r="D79" s="104"/>
      <c r="E79" s="111">
        <v>-369994252</v>
      </c>
      <c r="F79" s="104"/>
      <c r="G79" s="111">
        <v>0</v>
      </c>
      <c r="H79" s="104"/>
      <c r="I79" s="111">
        <v>-369994252</v>
      </c>
    </row>
    <row r="80" spans="1:10" ht="20.100000000000001" customHeight="1" x14ac:dyDescent="0.2">
      <c r="A80" s="101" t="s">
        <v>190</v>
      </c>
      <c r="C80" s="134"/>
      <c r="D80" s="104"/>
      <c r="E80" s="134"/>
      <c r="F80" s="111"/>
      <c r="G80" s="111"/>
      <c r="H80" s="111"/>
      <c r="I80" s="111"/>
    </row>
    <row r="81" spans="1:10" ht="20.100000000000001" customHeight="1" x14ac:dyDescent="0.2">
      <c r="A81" s="101" t="s">
        <v>244</v>
      </c>
      <c r="C81" s="106">
        <v>0</v>
      </c>
      <c r="D81" s="104"/>
      <c r="E81" s="106">
        <v>800000</v>
      </c>
      <c r="F81" s="111"/>
      <c r="G81" s="106">
        <v>0</v>
      </c>
      <c r="H81" s="111"/>
      <c r="I81" s="106">
        <v>0</v>
      </c>
    </row>
    <row r="82" spans="1:10" ht="20.100000000000001" customHeight="1" x14ac:dyDescent="0.2">
      <c r="A82" s="143" t="s">
        <v>161</v>
      </c>
      <c r="C82" s="106">
        <f>SUM(C72:C81)</f>
        <v>109599512</v>
      </c>
      <c r="D82" s="104"/>
      <c r="E82" s="106">
        <f>SUM(E72:E81)</f>
        <v>51834784</v>
      </c>
      <c r="F82" s="104"/>
      <c r="G82" s="106">
        <f>SUM(G72:G81)</f>
        <v>94588171</v>
      </c>
      <c r="H82" s="104"/>
      <c r="I82" s="106">
        <f>SUM(I72:I81)</f>
        <v>-402580325</v>
      </c>
    </row>
    <row r="83" spans="1:10" ht="20.100000000000001" customHeight="1" x14ac:dyDescent="0.2">
      <c r="A83" s="101" t="s">
        <v>138</v>
      </c>
      <c r="C83" s="106">
        <v>-11286774</v>
      </c>
      <c r="D83" s="111"/>
      <c r="E83" s="106">
        <v>1245594</v>
      </c>
      <c r="F83" s="111"/>
      <c r="G83" s="106">
        <v>0</v>
      </c>
      <c r="H83" s="111"/>
      <c r="I83" s="106">
        <v>0</v>
      </c>
    </row>
    <row r="84" spans="1:10" ht="20.100000000000001" customHeight="1" x14ac:dyDescent="0.2">
      <c r="A84" s="143" t="s">
        <v>147</v>
      </c>
      <c r="C84" s="104">
        <f>SUM(C52,C70,C82,C83)</f>
        <v>163193645</v>
      </c>
      <c r="D84" s="104"/>
      <c r="E84" s="104">
        <f>SUM(E52,E70,E82,E83)</f>
        <v>-63808177</v>
      </c>
      <c r="F84" s="104"/>
      <c r="G84" s="104">
        <f>SUM(G52,G70,G82,G83)</f>
        <v>2020167</v>
      </c>
      <c r="H84" s="104"/>
      <c r="I84" s="104">
        <f>SUM(I52,I70,I82,I83)</f>
        <v>124975152</v>
      </c>
    </row>
    <row r="85" spans="1:10" ht="20.100000000000001" customHeight="1" x14ac:dyDescent="0.2">
      <c r="A85" s="101" t="s">
        <v>197</v>
      </c>
      <c r="C85" s="106">
        <v>568735346</v>
      </c>
      <c r="D85" s="104"/>
      <c r="E85" s="106">
        <v>632543523</v>
      </c>
      <c r="F85" s="104"/>
      <c r="G85" s="106">
        <v>146680693</v>
      </c>
      <c r="H85" s="104"/>
      <c r="I85" s="106">
        <v>21705541</v>
      </c>
    </row>
    <row r="86" spans="1:10" ht="20.100000000000001" customHeight="1" thickBot="1" x14ac:dyDescent="0.25">
      <c r="A86" s="143" t="s">
        <v>253</v>
      </c>
      <c r="C86" s="113">
        <f>SUM(C84:C85)</f>
        <v>731928991</v>
      </c>
      <c r="D86" s="104"/>
      <c r="E86" s="113">
        <f>SUM(E84:E85)</f>
        <v>568735346</v>
      </c>
      <c r="F86" s="104"/>
      <c r="G86" s="113">
        <f>SUM(G84:G85)</f>
        <v>148700860</v>
      </c>
      <c r="H86" s="104"/>
      <c r="I86" s="113">
        <f>SUM(I84:I85)</f>
        <v>146680693</v>
      </c>
    </row>
    <row r="87" spans="1:10" ht="20.100000000000001" customHeight="1" thickTop="1" x14ac:dyDescent="0.2">
      <c r="A87" s="143"/>
      <c r="C87" s="108">
        <f>SUM(C86-BS!D9)</f>
        <v>0</v>
      </c>
      <c r="D87" s="111"/>
      <c r="E87" s="108">
        <f>SUM(E86-BS!F9)</f>
        <v>0</v>
      </c>
      <c r="F87" s="108"/>
      <c r="G87" s="108">
        <f>SUM(G86-BS!H9)</f>
        <v>0</v>
      </c>
      <c r="H87" s="108">
        <f>H86-BS!I9</f>
        <v>0</v>
      </c>
      <c r="I87" s="108">
        <f>SUM(I86-BS!J9)</f>
        <v>0</v>
      </c>
      <c r="J87" s="108"/>
    </row>
    <row r="88" spans="1:10" ht="20.100000000000001" customHeight="1" x14ac:dyDescent="0.2">
      <c r="A88" s="143" t="s">
        <v>84</v>
      </c>
      <c r="H88" s="111"/>
    </row>
    <row r="89" spans="1:10" ht="20.100000000000001" customHeight="1" x14ac:dyDescent="0.2">
      <c r="A89" s="101" t="s">
        <v>133</v>
      </c>
      <c r="C89" s="111"/>
      <c r="D89" s="111"/>
      <c r="E89" s="111"/>
      <c r="F89" s="111"/>
      <c r="G89" s="111"/>
      <c r="H89" s="111"/>
      <c r="I89" s="111"/>
    </row>
    <row r="90" spans="1:10" ht="20.100000000000001" customHeight="1" x14ac:dyDescent="0.2">
      <c r="A90" s="101" t="s">
        <v>148</v>
      </c>
      <c r="C90" s="111">
        <v>5414288</v>
      </c>
      <c r="D90" s="111"/>
      <c r="E90" s="111">
        <v>-11596100</v>
      </c>
      <c r="F90" s="111"/>
      <c r="G90" s="111">
        <v>0</v>
      </c>
      <c r="H90" s="111"/>
      <c r="I90" s="111">
        <v>0</v>
      </c>
    </row>
    <row r="91" spans="1:10" ht="20.100000000000001" customHeight="1" x14ac:dyDescent="0.2">
      <c r="A91" s="101" t="s">
        <v>239</v>
      </c>
      <c r="C91" s="111">
        <v>0</v>
      </c>
      <c r="D91" s="111"/>
      <c r="E91" s="111">
        <v>-46982098</v>
      </c>
      <c r="F91" s="111"/>
      <c r="G91" s="111">
        <v>0</v>
      </c>
      <c r="H91" s="111"/>
      <c r="I91" s="111">
        <v>0</v>
      </c>
    </row>
    <row r="92" spans="1:10" ht="20.100000000000001" customHeight="1" x14ac:dyDescent="0.2">
      <c r="A92" s="112" t="s">
        <v>145</v>
      </c>
      <c r="C92" s="104">
        <v>28172839</v>
      </c>
      <c r="D92" s="111"/>
      <c r="E92" s="104">
        <v>64951919</v>
      </c>
      <c r="F92" s="111"/>
      <c r="G92" s="111">
        <v>0</v>
      </c>
      <c r="H92" s="111"/>
      <c r="I92" s="111">
        <v>0</v>
      </c>
    </row>
    <row r="93" spans="1:10" ht="20.100000000000001" customHeight="1" x14ac:dyDescent="0.2">
      <c r="A93" s="112" t="s">
        <v>149</v>
      </c>
      <c r="C93" s="104">
        <v>12736763</v>
      </c>
      <c r="D93" s="111"/>
      <c r="E93" s="104">
        <v>6541991</v>
      </c>
      <c r="F93" s="111"/>
      <c r="G93" s="111">
        <v>0</v>
      </c>
      <c r="H93" s="111"/>
      <c r="I93" s="111">
        <v>0</v>
      </c>
    </row>
    <row r="94" spans="1:10" ht="20.100000000000001" customHeight="1" x14ac:dyDescent="0.2">
      <c r="A94" s="112" t="s">
        <v>205</v>
      </c>
      <c r="C94" s="134">
        <v>11850872</v>
      </c>
      <c r="D94" s="111"/>
      <c r="E94" s="134">
        <v>512993</v>
      </c>
      <c r="F94" s="111"/>
      <c r="G94" s="111">
        <v>1789557</v>
      </c>
      <c r="H94" s="111"/>
      <c r="I94" s="111">
        <v>0</v>
      </c>
    </row>
    <row r="95" spans="1:10" ht="20.100000000000001" customHeight="1" x14ac:dyDescent="0.2">
      <c r="A95" s="101" t="s">
        <v>245</v>
      </c>
      <c r="C95" s="104">
        <v>0</v>
      </c>
      <c r="D95" s="111"/>
      <c r="E95" s="104">
        <v>24007500</v>
      </c>
      <c r="F95" s="111"/>
      <c r="G95" s="111">
        <v>0</v>
      </c>
      <c r="H95" s="111"/>
      <c r="I95" s="111">
        <v>0</v>
      </c>
    </row>
    <row r="96" spans="1:10" ht="20.100000000000001" customHeight="1" x14ac:dyDescent="0.2">
      <c r="A96" s="101" t="s">
        <v>246</v>
      </c>
      <c r="C96" s="104">
        <v>0</v>
      </c>
      <c r="D96" s="111"/>
      <c r="E96" s="104">
        <v>52128275</v>
      </c>
      <c r="F96" s="111"/>
      <c r="G96" s="111">
        <v>0</v>
      </c>
      <c r="H96" s="111"/>
      <c r="I96" s="111">
        <v>0</v>
      </c>
    </row>
    <row r="97" spans="1:9" ht="20.100000000000001" customHeight="1" x14ac:dyDescent="0.2">
      <c r="A97" s="101" t="s">
        <v>247</v>
      </c>
      <c r="C97" s="134">
        <v>28353725</v>
      </c>
      <c r="D97" s="111"/>
      <c r="E97" s="134">
        <v>0</v>
      </c>
      <c r="F97" s="111"/>
      <c r="G97" s="111">
        <v>0</v>
      </c>
      <c r="H97" s="111"/>
      <c r="I97" s="111">
        <v>0</v>
      </c>
    </row>
    <row r="98" spans="1:9" ht="20.100000000000001" customHeight="1" x14ac:dyDescent="0.2">
      <c r="A98" s="112" t="s">
        <v>191</v>
      </c>
      <c r="C98" s="134">
        <v>0</v>
      </c>
      <c r="D98" s="111"/>
      <c r="E98" s="134">
        <v>130048103</v>
      </c>
      <c r="F98" s="111"/>
      <c r="G98" s="111">
        <v>0</v>
      </c>
      <c r="H98" s="111"/>
      <c r="I98" s="111">
        <v>130048103</v>
      </c>
    </row>
    <row r="99" spans="1:9" ht="20.100000000000001" customHeight="1" x14ac:dyDescent="0.2">
      <c r="A99" s="112" t="s">
        <v>232</v>
      </c>
    </row>
    <row r="100" spans="1:9" ht="20.100000000000001" customHeight="1" x14ac:dyDescent="0.2">
      <c r="A100" s="101" t="s">
        <v>248</v>
      </c>
      <c r="C100" s="134">
        <v>125500000</v>
      </c>
      <c r="D100" s="111"/>
      <c r="E100" s="134">
        <v>0</v>
      </c>
      <c r="F100" s="111"/>
      <c r="G100" s="111">
        <v>20000000</v>
      </c>
      <c r="H100" s="111"/>
      <c r="I100" s="111">
        <v>0</v>
      </c>
    </row>
    <row r="102" spans="1:9" ht="20.100000000000001" customHeight="1" x14ac:dyDescent="0.2">
      <c r="A102" s="101" t="s">
        <v>18</v>
      </c>
    </row>
    <row r="108" spans="1:9" ht="20.100000000000001" customHeight="1" x14ac:dyDescent="0.2">
      <c r="C108" s="115"/>
      <c r="D108" s="115"/>
      <c r="E108" s="115"/>
      <c r="F108" s="115"/>
      <c r="G108" s="115"/>
      <c r="H108" s="115"/>
      <c r="I108" s="115"/>
    </row>
    <row r="109" spans="1:9" ht="20.100000000000001" customHeight="1" x14ac:dyDescent="0.2">
      <c r="C109" s="115"/>
      <c r="D109" s="115"/>
      <c r="E109" s="115"/>
      <c r="F109" s="115"/>
      <c r="G109" s="115"/>
      <c r="H109" s="115"/>
      <c r="I109" s="115"/>
    </row>
    <row r="110" spans="1:9" ht="20.100000000000001" customHeight="1" x14ac:dyDescent="0.2">
      <c r="C110" s="115"/>
      <c r="D110" s="115"/>
      <c r="E110" s="115"/>
      <c r="F110" s="115"/>
      <c r="G110" s="115"/>
      <c r="H110" s="115"/>
      <c r="I110" s="115"/>
    </row>
    <row r="111" spans="1:9" ht="20.100000000000001" customHeight="1" x14ac:dyDescent="0.2">
      <c r="C111" s="115"/>
      <c r="D111" s="115"/>
      <c r="E111" s="115"/>
      <c r="F111" s="115"/>
      <c r="G111" s="115"/>
      <c r="H111" s="115"/>
      <c r="I111" s="115"/>
    </row>
    <row r="112" spans="1:9" ht="20.100000000000001" customHeight="1" x14ac:dyDescent="0.2">
      <c r="C112" s="115"/>
      <c r="D112" s="115"/>
      <c r="E112" s="115"/>
      <c r="F112" s="115"/>
      <c r="G112" s="115"/>
      <c r="H112" s="115"/>
      <c r="I112" s="115"/>
    </row>
    <row r="113" spans="3:9" ht="20.100000000000001" customHeight="1" x14ac:dyDescent="0.2">
      <c r="C113" s="115"/>
      <c r="D113" s="115"/>
      <c r="E113" s="115"/>
      <c r="F113" s="115"/>
      <c r="G113" s="115"/>
      <c r="H113" s="115"/>
      <c r="I113" s="115"/>
    </row>
    <row r="114" spans="3:9" ht="20.100000000000001" customHeight="1" x14ac:dyDescent="0.2">
      <c r="C114" s="115"/>
      <c r="D114" s="115"/>
      <c r="E114" s="115"/>
      <c r="F114" s="115"/>
      <c r="G114" s="115"/>
      <c r="H114" s="115"/>
      <c r="I114" s="115"/>
    </row>
    <row r="115" spans="3:9" ht="20.100000000000001" customHeight="1" x14ac:dyDescent="0.2">
      <c r="C115" s="115"/>
      <c r="D115" s="115"/>
      <c r="E115" s="115"/>
      <c r="F115" s="115"/>
      <c r="G115" s="115"/>
      <c r="H115" s="115"/>
      <c r="I115" s="115"/>
    </row>
    <row r="116" spans="3:9" ht="20.100000000000001" customHeight="1" x14ac:dyDescent="0.2">
      <c r="C116" s="115"/>
      <c r="D116" s="115"/>
      <c r="E116" s="115"/>
      <c r="F116" s="115"/>
      <c r="G116" s="115"/>
      <c r="H116" s="115"/>
      <c r="I116" s="115"/>
    </row>
    <row r="117" spans="3:9" ht="20.100000000000001" customHeight="1" x14ac:dyDescent="0.2">
      <c r="C117" s="115"/>
      <c r="D117" s="115"/>
      <c r="E117" s="115"/>
      <c r="F117" s="115"/>
      <c r="G117" s="115"/>
      <c r="H117" s="115"/>
      <c r="I117" s="115"/>
    </row>
    <row r="118" spans="3:9" ht="20.100000000000001" customHeight="1" x14ac:dyDescent="0.2">
      <c r="C118" s="115"/>
      <c r="D118" s="115"/>
      <c r="E118" s="115"/>
      <c r="F118" s="115"/>
      <c r="G118" s="115"/>
      <c r="H118" s="115"/>
      <c r="I118" s="115"/>
    </row>
    <row r="119" spans="3:9" ht="20.100000000000001" customHeight="1" x14ac:dyDescent="0.2">
      <c r="C119" s="115"/>
      <c r="D119" s="115"/>
      <c r="E119" s="115"/>
      <c r="F119" s="115"/>
      <c r="G119" s="115"/>
      <c r="H119" s="115"/>
      <c r="I119" s="115"/>
    </row>
    <row r="120" spans="3:9" ht="20.100000000000001" customHeight="1" x14ac:dyDescent="0.2">
      <c r="C120" s="115"/>
      <c r="D120" s="115"/>
      <c r="E120" s="115"/>
      <c r="F120" s="115"/>
      <c r="G120" s="115"/>
      <c r="H120" s="115"/>
      <c r="I120" s="115"/>
    </row>
    <row r="121" spans="3:9" ht="20.100000000000001" customHeight="1" x14ac:dyDescent="0.2">
      <c r="C121" s="115"/>
      <c r="D121" s="115"/>
      <c r="E121" s="115"/>
      <c r="F121" s="115"/>
      <c r="G121" s="115"/>
      <c r="H121" s="115"/>
      <c r="I121" s="115"/>
    </row>
    <row r="122" spans="3:9" ht="20.100000000000001" customHeight="1" x14ac:dyDescent="0.2">
      <c r="C122" s="115"/>
      <c r="D122" s="115"/>
      <c r="E122" s="115"/>
      <c r="F122" s="115"/>
      <c r="G122" s="115"/>
      <c r="H122" s="115"/>
      <c r="I122" s="115"/>
    </row>
    <row r="123" spans="3:9" ht="20.100000000000001" customHeight="1" x14ac:dyDescent="0.2">
      <c r="C123" s="115"/>
      <c r="D123" s="115"/>
      <c r="E123" s="115"/>
      <c r="F123" s="115"/>
      <c r="G123" s="115"/>
      <c r="H123" s="115"/>
      <c r="I123" s="115"/>
    </row>
    <row r="124" spans="3:9" ht="20.100000000000001" customHeight="1" x14ac:dyDescent="0.2">
      <c r="C124" s="115"/>
      <c r="D124" s="115"/>
      <c r="E124" s="115"/>
      <c r="F124" s="115"/>
      <c r="G124" s="115"/>
      <c r="H124" s="115"/>
      <c r="I124" s="115"/>
    </row>
    <row r="125" spans="3:9" ht="20.100000000000001" customHeight="1" x14ac:dyDescent="0.2">
      <c r="C125" s="115"/>
      <c r="D125" s="115"/>
      <c r="E125" s="115"/>
      <c r="F125" s="115"/>
      <c r="G125" s="115"/>
      <c r="H125" s="115"/>
      <c r="I125" s="115"/>
    </row>
    <row r="126" spans="3:9" ht="20.100000000000001" customHeight="1" x14ac:dyDescent="0.2">
      <c r="C126" s="115"/>
      <c r="D126" s="115"/>
      <c r="E126" s="115"/>
      <c r="F126" s="115"/>
      <c r="G126" s="115"/>
      <c r="H126" s="115"/>
      <c r="I126" s="115"/>
    </row>
    <row r="127" spans="3:9" ht="20.100000000000001" customHeight="1" x14ac:dyDescent="0.2">
      <c r="C127" s="115"/>
      <c r="D127" s="115"/>
      <c r="E127" s="115"/>
      <c r="F127" s="115"/>
      <c r="G127" s="115"/>
      <c r="H127" s="115"/>
      <c r="I127" s="115"/>
    </row>
    <row r="128" spans="3:9" ht="20.100000000000001" customHeight="1" x14ac:dyDescent="0.2">
      <c r="C128" s="115"/>
      <c r="D128" s="115"/>
      <c r="E128" s="115"/>
      <c r="F128" s="115"/>
      <c r="G128" s="115"/>
      <c r="H128" s="115"/>
      <c r="I128" s="115"/>
    </row>
    <row r="129" spans="3:9" ht="20.100000000000001" customHeight="1" x14ac:dyDescent="0.2">
      <c r="C129" s="115"/>
      <c r="D129" s="115"/>
      <c r="E129" s="115"/>
      <c r="F129" s="115"/>
      <c r="G129" s="115"/>
      <c r="H129" s="115"/>
      <c r="I129" s="115"/>
    </row>
    <row r="130" spans="3:9" ht="20.100000000000001" customHeight="1" x14ac:dyDescent="0.2">
      <c r="C130" s="115"/>
      <c r="D130" s="115"/>
      <c r="E130" s="115"/>
      <c r="F130" s="115"/>
      <c r="G130" s="115"/>
      <c r="H130" s="115"/>
      <c r="I130" s="115"/>
    </row>
    <row r="131" spans="3:9" ht="20.100000000000001" customHeight="1" x14ac:dyDescent="0.2">
      <c r="C131" s="115"/>
      <c r="D131" s="115"/>
      <c r="E131" s="115"/>
      <c r="F131" s="115"/>
      <c r="G131" s="115"/>
      <c r="H131" s="115"/>
      <c r="I131" s="115"/>
    </row>
    <row r="132" spans="3:9" ht="20.100000000000001" customHeight="1" x14ac:dyDescent="0.2">
      <c r="C132" s="115"/>
      <c r="D132" s="115"/>
      <c r="E132" s="115"/>
      <c r="F132" s="115"/>
      <c r="G132" s="115"/>
      <c r="H132" s="115"/>
      <c r="I132" s="115"/>
    </row>
    <row r="133" spans="3:9" ht="20.100000000000001" customHeight="1" x14ac:dyDescent="0.2">
      <c r="C133" s="115"/>
      <c r="D133" s="115"/>
      <c r="E133" s="115"/>
      <c r="F133" s="115"/>
      <c r="G133" s="115"/>
      <c r="H133" s="115"/>
      <c r="I133" s="115"/>
    </row>
    <row r="134" spans="3:9" ht="20.100000000000001" customHeight="1" x14ac:dyDescent="0.2">
      <c r="C134" s="115"/>
      <c r="D134" s="115"/>
      <c r="E134" s="115"/>
      <c r="F134" s="115"/>
      <c r="G134" s="115"/>
      <c r="H134" s="115"/>
      <c r="I134" s="115"/>
    </row>
    <row r="135" spans="3:9" ht="20.100000000000001" customHeight="1" x14ac:dyDescent="0.2">
      <c r="C135" s="115"/>
      <c r="D135" s="115"/>
      <c r="E135" s="115"/>
      <c r="F135" s="115"/>
      <c r="G135" s="115"/>
      <c r="H135" s="115"/>
      <c r="I135" s="115"/>
    </row>
  </sheetData>
  <pageMargins left="0.78740157480314965" right="0.39370078740157483" top="0.78740157480314965" bottom="0.39370078740157483" header="0.19685039370078741" footer="0.19685039370078741"/>
  <pageSetup paperSize="9" scale="71" orientation="portrait" r:id="rId1"/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3" ma:contentTypeDescription="สร้างเอกสารใหม่" ma:contentTypeScope="" ma:versionID="ee78f5768d7e2025995d497468212a36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80ad2090e7bd1f31d5b367d350c93d69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2A12A7-08F6-43A8-B55B-B3DABFFD25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EA4916-E4A5-4177-B6D1-37584D288EE3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5632F1D-F035-4382-8962-1520702DD49C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61060</vt:lpwstr>
  </property>
  <property fmtid="{D5CDD505-2E9C-101B-9397-08002B2CF9AE}" pid="4" name="OptimizationTime">
    <vt:lpwstr>20220221_1923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2022-02-11T15:43:41Z</cp:lastPrinted>
  <dcterms:created xsi:type="dcterms:W3CDTF">2011-09-21T03:52:48Z</dcterms:created>
  <dcterms:modified xsi:type="dcterms:W3CDTF">2022-02-15T09:36:47Z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