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nnita.udomkuntikul\Desktop\LRH\2021\LRH Group Q2'21\Draft FS EY\09.08.21 1.23 PM\"/>
    </mc:Choice>
  </mc:AlternateContent>
  <xr:revisionPtr revIDLastSave="0" documentId="13_ncr:1_{B3E261DF-C008-40D5-8F86-30FB1A6B60E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4">'Cash Flow'!$A$1:$J$91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8" i="5" l="1"/>
  <c r="D15" i="1"/>
  <c r="H82" i="13"/>
  <c r="D33" i="13"/>
  <c r="D32" i="13"/>
  <c r="D66" i="13" l="1"/>
  <c r="D54" i="13"/>
  <c r="C16" i="3" l="1"/>
  <c r="E16" i="3"/>
  <c r="G16" i="3"/>
  <c r="I16" i="3"/>
  <c r="K16" i="3"/>
  <c r="M16" i="3"/>
  <c r="O16" i="3"/>
  <c r="O15" i="3"/>
  <c r="AA21" i="5"/>
  <c r="AA20" i="5"/>
  <c r="AA19" i="5"/>
  <c r="W21" i="5"/>
  <c r="W19" i="5"/>
  <c r="U19" i="5"/>
  <c r="U21" i="5"/>
  <c r="O22" i="5"/>
  <c r="M22" i="5"/>
  <c r="K22" i="5"/>
  <c r="I22" i="5"/>
  <c r="G22" i="5"/>
  <c r="E22" i="5"/>
  <c r="C22" i="5"/>
  <c r="J76" i="9" l="1"/>
  <c r="H76" i="9"/>
  <c r="D76" i="9"/>
  <c r="F76" i="9"/>
  <c r="F15" i="1" l="1"/>
  <c r="H15" i="1"/>
  <c r="J15" i="1"/>
  <c r="J64" i="1" l="1"/>
  <c r="H64" i="1"/>
  <c r="F64" i="1"/>
  <c r="D64" i="1"/>
  <c r="J58" i="1"/>
  <c r="H58" i="1"/>
  <c r="H65" i="1" s="1"/>
  <c r="F58" i="1"/>
  <c r="F65" i="1" s="1"/>
  <c r="D58" i="1"/>
  <c r="D65" i="1" s="1"/>
  <c r="J22" i="1"/>
  <c r="H22" i="1"/>
  <c r="H23" i="1" s="1"/>
  <c r="H27" i="1" s="1"/>
  <c r="H29" i="1" s="1"/>
  <c r="H32" i="1" s="1"/>
  <c r="F22" i="1"/>
  <c r="F23" i="1" s="1"/>
  <c r="F27" i="1" s="1"/>
  <c r="F29" i="1" s="1"/>
  <c r="F32" i="1" s="1"/>
  <c r="D22" i="1"/>
  <c r="D23" i="1" s="1"/>
  <c r="D27" i="1" s="1"/>
  <c r="D29" i="1" s="1"/>
  <c r="D32" i="1" s="1"/>
  <c r="J65" i="1" l="1"/>
  <c r="J23" i="1"/>
  <c r="J27" i="1" s="1"/>
  <c r="J29" i="1" s="1"/>
  <c r="J32" i="1" s="1"/>
  <c r="J37" i="1" s="1"/>
  <c r="D37" i="1"/>
  <c r="D34" i="1"/>
  <c r="D50" i="1" s="1"/>
  <c r="D67" i="1" s="1"/>
  <c r="D70" i="1" s="1"/>
  <c r="D72" i="1" s="1"/>
  <c r="F37" i="1"/>
  <c r="F34" i="1"/>
  <c r="F50" i="1" s="1"/>
  <c r="F67" i="1" s="1"/>
  <c r="F70" i="1" s="1"/>
  <c r="F72" i="1" s="1"/>
  <c r="H37" i="1"/>
  <c r="H50" i="1"/>
  <c r="H67" i="1" s="1"/>
  <c r="H70" i="1" s="1"/>
  <c r="J50" i="1" l="1"/>
  <c r="J67" i="1" s="1"/>
  <c r="J70" i="1" s="1"/>
  <c r="Y30" i="5"/>
  <c r="K30" i="5"/>
  <c r="I30" i="5"/>
  <c r="G30" i="5"/>
  <c r="E30" i="5"/>
  <c r="C30" i="5"/>
  <c r="J138" i="1" l="1"/>
  <c r="H138" i="1"/>
  <c r="F138" i="1"/>
  <c r="D138" i="1"/>
  <c r="H96" i="1"/>
  <c r="F96" i="1"/>
  <c r="D96" i="1"/>
  <c r="H89" i="1"/>
  <c r="F89" i="1"/>
  <c r="D89" i="1"/>
  <c r="F80" i="13"/>
  <c r="F82" i="13" s="1"/>
  <c r="D80" i="13"/>
  <c r="D82" i="13" s="1"/>
  <c r="H66" i="13"/>
  <c r="F66" i="13"/>
  <c r="H67" i="13"/>
  <c r="F54" i="13"/>
  <c r="F67" i="13" s="1"/>
  <c r="D67" i="13"/>
  <c r="F32" i="13"/>
  <c r="H32" i="13"/>
  <c r="H18" i="13"/>
  <c r="F18" i="13"/>
  <c r="F33" i="13" s="1"/>
  <c r="D18" i="13"/>
  <c r="D83" i="13" l="1"/>
  <c r="H83" i="13"/>
  <c r="F83" i="13"/>
  <c r="F84" i="13" s="1"/>
  <c r="D97" i="1"/>
  <c r="D101" i="1" s="1"/>
  <c r="D103" i="1" s="1"/>
  <c r="D106" i="1" s="1"/>
  <c r="D111" i="1" s="1"/>
  <c r="H97" i="1"/>
  <c r="H101" i="1" s="1"/>
  <c r="H103" i="1" s="1"/>
  <c r="F97" i="1"/>
  <c r="F101" i="1" s="1"/>
  <c r="F103" i="1" s="1"/>
  <c r="F106" i="1" s="1"/>
  <c r="F111" i="1" s="1"/>
  <c r="H33" i="13"/>
  <c r="D84" i="13" l="1"/>
  <c r="H84" i="13"/>
  <c r="S26" i="5"/>
  <c r="Y25" i="5"/>
  <c r="K25" i="5"/>
  <c r="U24" i="5"/>
  <c r="U15" i="5"/>
  <c r="W15" i="5" s="1"/>
  <c r="AA15" i="5" s="1"/>
  <c r="W24" i="5" l="1"/>
  <c r="U30" i="5"/>
  <c r="O11" i="3"/>
  <c r="M11" i="3"/>
  <c r="I23" i="3"/>
  <c r="G23" i="3"/>
  <c r="E23" i="3"/>
  <c r="C23" i="3"/>
  <c r="AA24" i="5" l="1"/>
  <c r="AA30" i="5" s="1"/>
  <c r="W30" i="5"/>
  <c r="M18" i="3"/>
  <c r="M23" i="3" s="1"/>
  <c r="O18" i="3" l="1"/>
  <c r="J18" i="13"/>
  <c r="J65" i="9" l="1"/>
  <c r="H65" i="9"/>
  <c r="D65" i="9"/>
  <c r="F65" i="9"/>
  <c r="J89" i="1"/>
  <c r="J96" i="1"/>
  <c r="J97" i="1" l="1"/>
  <c r="J101" i="1" s="1"/>
  <c r="J103" i="1" s="1"/>
  <c r="J132" i="1"/>
  <c r="J139" i="1" s="1"/>
  <c r="H132" i="1"/>
  <c r="F132" i="1"/>
  <c r="D132" i="1"/>
  <c r="H139" i="1" l="1"/>
  <c r="K20" i="3" s="1"/>
  <c r="D139" i="1"/>
  <c r="F139" i="1"/>
  <c r="Q27" i="5"/>
  <c r="Q18" i="5"/>
  <c r="Q22" i="5" s="1"/>
  <c r="Q29" i="5" l="1"/>
  <c r="F108" i="1" l="1"/>
  <c r="F124" i="1" s="1"/>
  <c r="F141" i="1" s="1"/>
  <c r="F144" i="1" s="1"/>
  <c r="F146" i="1" s="1"/>
  <c r="J80" i="13"/>
  <c r="J82" i="13" s="1"/>
  <c r="O23" i="3" s="1"/>
  <c r="J66" i="13"/>
  <c r="J54" i="13"/>
  <c r="J67" i="13" s="1"/>
  <c r="J32" i="13"/>
  <c r="J83" i="13" l="1"/>
  <c r="J33" i="13"/>
  <c r="J84" i="13" l="1"/>
  <c r="F9" i="9"/>
  <c r="F28" i="9" s="1"/>
  <c r="D108" i="1"/>
  <c r="D124" i="1" s="1"/>
  <c r="F44" i="9" l="1"/>
  <c r="F48" i="9" s="1"/>
  <c r="F78" i="9" s="1"/>
  <c r="F80" i="9" s="1"/>
  <c r="J106" i="1"/>
  <c r="J111" i="1" s="1"/>
  <c r="J9" i="9"/>
  <c r="J28" i="9" s="1"/>
  <c r="D141" i="1"/>
  <c r="D144" i="1" s="1"/>
  <c r="D146" i="1" s="1"/>
  <c r="J44" i="9" l="1"/>
  <c r="J48" i="9" s="1"/>
  <c r="J78" i="9" s="1"/>
  <c r="J80" i="9" s="1"/>
  <c r="H106" i="1"/>
  <c r="J124" i="1"/>
  <c r="J141" i="1" s="1"/>
  <c r="J144" i="1" s="1"/>
  <c r="I19" i="3" l="1"/>
  <c r="H111" i="1"/>
  <c r="H124" i="1"/>
  <c r="H141" i="1" s="1"/>
  <c r="H144" i="1" s="1"/>
  <c r="Y27" i="5"/>
  <c r="Y18" i="5"/>
  <c r="Y22" i="5" s="1"/>
  <c r="U28" i="5"/>
  <c r="W28" i="5" s="1"/>
  <c r="AA28" i="5" s="1"/>
  <c r="U26" i="5"/>
  <c r="W26" i="5" s="1"/>
  <c r="AA26" i="5" s="1"/>
  <c r="U25" i="5"/>
  <c r="W25" i="5" s="1"/>
  <c r="U20" i="5"/>
  <c r="U17" i="5"/>
  <c r="W17" i="5" s="1"/>
  <c r="AA17" i="5" s="1"/>
  <c r="U16" i="5"/>
  <c r="C27" i="5"/>
  <c r="C29" i="5" s="1"/>
  <c r="C31" i="5" s="1"/>
  <c r="U18" i="5" l="1"/>
  <c r="U22" i="5" s="1"/>
  <c r="Y29" i="5"/>
  <c r="Y31" i="5" s="1"/>
  <c r="AA25" i="5"/>
  <c r="AA27" i="5" s="1"/>
  <c r="W27" i="5"/>
  <c r="W16" i="5"/>
  <c r="AA16" i="5" s="1"/>
  <c r="U27" i="5"/>
  <c r="S18" i="5"/>
  <c r="S22" i="5" s="1"/>
  <c r="O18" i="5"/>
  <c r="M18" i="5"/>
  <c r="K18" i="5"/>
  <c r="I18" i="5"/>
  <c r="G18" i="5"/>
  <c r="E18" i="5"/>
  <c r="C18" i="5"/>
  <c r="W29" i="5" l="1"/>
  <c r="W31" i="5" s="1"/>
  <c r="AA29" i="5"/>
  <c r="AA31" i="5" s="1"/>
  <c r="AA18" i="5"/>
  <c r="AA22" i="5" s="1"/>
  <c r="W18" i="5"/>
  <c r="W22" i="5" s="1"/>
  <c r="U29" i="5"/>
  <c r="U31" i="5" s="1"/>
  <c r="E27" i="5" l="1"/>
  <c r="E29" i="5" s="1"/>
  <c r="E31" i="5" s="1"/>
  <c r="G27" i="5"/>
  <c r="G29" i="5" s="1"/>
  <c r="G31" i="5" s="1"/>
  <c r="I27" i="5"/>
  <c r="I29" i="5" s="1"/>
  <c r="I31" i="5" s="1"/>
  <c r="K27" i="5"/>
  <c r="M27" i="5"/>
  <c r="M29" i="5" s="1"/>
  <c r="O27" i="5"/>
  <c r="O29" i="5" s="1"/>
  <c r="K29" i="5" l="1"/>
  <c r="K31" i="5" s="1"/>
  <c r="K21" i="3"/>
  <c r="K22" i="3" s="1"/>
  <c r="I21" i="3"/>
  <c r="I22" i="3" s="1"/>
  <c r="I24" i="3" s="1"/>
  <c r="G21" i="3"/>
  <c r="E21" i="3"/>
  <c r="C21" i="3"/>
  <c r="M20" i="3"/>
  <c r="O20" i="3" s="1"/>
  <c r="M19" i="3"/>
  <c r="O19" i="3" s="1"/>
  <c r="S27" i="5"/>
  <c r="S29" i="5" s="1"/>
  <c r="O21" i="3" l="1"/>
  <c r="M21" i="3"/>
  <c r="M13" i="3" l="1"/>
  <c r="D9" i="9" l="1"/>
  <c r="D28" i="9" s="1"/>
  <c r="D44" i="9" s="1"/>
  <c r="D48" i="9" s="1"/>
  <c r="K14" i="3" l="1"/>
  <c r="I14" i="3"/>
  <c r="G14" i="3"/>
  <c r="E14" i="3"/>
  <c r="C14" i="3"/>
  <c r="O13" i="3"/>
  <c r="M12" i="3"/>
  <c r="M14" i="3" s="1"/>
  <c r="E22" i="3" l="1"/>
  <c r="E24" i="3" s="1"/>
  <c r="G22" i="3"/>
  <c r="G24" i="3" s="1"/>
  <c r="C22" i="3"/>
  <c r="C24" i="3" s="1"/>
  <c r="D78" i="9"/>
  <c r="D80" i="9" s="1"/>
  <c r="D81" i="9" s="1"/>
  <c r="O12" i="3"/>
  <c r="O14" i="3" s="1"/>
  <c r="M22" i="3" l="1"/>
  <c r="M24" i="3" s="1"/>
  <c r="H9" i="9"/>
  <c r="H28" i="9" s="1"/>
  <c r="H44" i="9" l="1"/>
  <c r="O22" i="3"/>
  <c r="O24" i="3" s="1"/>
  <c r="H48" i="9" l="1"/>
  <c r="H78" i="9" s="1"/>
  <c r="H80" i="9" l="1"/>
  <c r="H81" i="9" s="1"/>
</calcChain>
</file>

<file path=xl/sharedStrings.xml><?xml version="1.0" encoding="utf-8"?>
<sst xmlns="http://schemas.openxmlformats.org/spreadsheetml/2006/main" count="412" uniqueCount="247">
  <si>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</si>
  <si>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</si>
  <si>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</si>
  <si>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</si>
  <si>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</si>
  <si>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</si>
  <si>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</si>
  <si>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</si>
  <si>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</si>
  <si>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</si>
  <si>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</si>
  <si>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</si>
  <si>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</si>
  <si>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</si>
  <si>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</si>
  <si>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</si>
  <si>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</si>
  <si>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</si>
  <si>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</si>
  <si>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</si>
  <si>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</si>
  <si>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</si>
  <si>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</si>
  <si>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</si>
  <si>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</si>
  <si>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</si>
  <si>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</si>
  <si>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</si>
  <si>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</si>
  <si>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</si>
  <si>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</si>
  <si>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</si>
  <si>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</si>
  <si>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</si>
  <si>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</si>
  <si>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</si>
  <si>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</si>
  <si>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</si>
  <si>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</si>
  <si>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</si>
  <si>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</si>
  <si>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</si>
  <si>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</si>
  <si>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</si>
  <si>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</si>
  <si>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</si>
  <si>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</si>
  <si>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</si>
  <si>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</si>
  <si>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</si>
  <si>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</si>
  <si>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</si>
  <si>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</si>
  <si>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</si>
  <si>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</si>
  <si>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</si>
  <si>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</si>
  <si>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</si>
  <si>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</si>
  <si>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</si>
  <si>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</si>
  <si>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</si>
  <si>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</si>
  <si>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</si>
  <si>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</si>
  <si>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</si>
  <si>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</si>
  <si>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</si>
  <si>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</si>
  <si>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</si>
  <si>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</si>
  <si>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</si>
  <si>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</si>
  <si>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</si>
  <si>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</si>
  <si>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</si>
  <si>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</si>
  <si>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</si>
  <si>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</si>
  <si>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</si>
  <si>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</si>
  <si>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</si>
  <si>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</si>
  <si>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</si>
  <si>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</si>
  <si>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</si>
  <si>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</si>
  <si>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</si>
  <si>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</si>
  <si>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</si>
  <si>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</si>
  <si>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</si>
  <si>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</si>
  <si>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</si>
  <si>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</si>
  <si>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</si>
  <si>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</si>
  <si>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</si>
  <si>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</si>
  <si>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</si>
  <si>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</si>
  <si>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</si>
  <si>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</si>
  <si>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</si>
  <si>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</si>
  <si>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</si>
  <si>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</si>
  <si>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</si>
  <si>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</si>
  <si>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</si>
  <si>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</si>
  <si>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</si>
  <si>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</si>
  <si>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</si>
  <si>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</si>
  <si>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</si>
  <si>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</si>
  <si>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</si>
  <si>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</si>
  <si>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</si>
  <si>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</si>
  <si>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</si>
  <si>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</si>
  <si>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</si>
  <si>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</si>
  <si>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</si>
  <si>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</si>
  <si>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</si>
  <si>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</si>
  <si>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</si>
  <si>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</si>
  <si>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</si>
  <si>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</si>
  <si>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</si>
  <si>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</si>
  <si>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</si>
  <si>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</si>
  <si>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</si>
  <si>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</si>
  <si>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</si>
  <si>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</si>
  <si>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เงินสดสุทธิจาก (ใช้ไปใน) กิจกรรมลงทุน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</si>
  <si>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</si>
  <si>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</si>
  <si>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</si>
  <si>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</si>
  <si>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</si>
  <si>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</si>
  <si>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</si>
  <si>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</si>
  <si>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</si>
  <si>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</si>
  <si>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</si>
  <si>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</si>
  <si>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</si>
  <si>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</si>
  <si>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</si>
  <si>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</si>
  <si>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</si>
  <si>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</si>
  <si>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</si>
  <si>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</si>
  <si>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เงินฝากสถาบันการเงินระยะยาวที่มีภาระค้ำประกัน</t>
  </si>
  <si>
    <t>(ยังไม่ได้ตรวจสอบ</t>
  </si>
  <si>
    <t>แต่สอบทานแล้ว)</t>
  </si>
  <si>
    <t>(ตรวจสอบแล้ว)</t>
  </si>
  <si>
    <t xml:space="preserve">   สำรองผลประโยชน์ระยะยาวของพนักงาน 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</si>
  <si>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</si>
  <si>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</si>
  <si>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</si>
  <si>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</si>
  <si>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</si>
  <si>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 xml:space="preserve">   รายได้จากการริบคืนอสังหาริมทรัพย์</t>
  </si>
  <si>
    <t>โอนกลับส่วนเกินทุนจากการตีราคาสำหรับการขายสินทรัพย์</t>
  </si>
  <si>
    <t xml:space="preserve">   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</si>
  <si>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</si>
  <si>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</si>
  <si>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</si>
  <si>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</si>
  <si>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</si>
  <si>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</si>
  <si>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</si>
  <si>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>จ่ายชำระหนี้สินจากสัญญาเช่า</t>
  </si>
  <si>
    <t>เงินฝากสถาบันการเงินระยะยาวที่มีภาระค้ำประกันเพิ่มขึ้น</t>
  </si>
  <si>
    <t xml:space="preserve">   จ่ายผลประโยชน์ระยะยาวของพนักงาน</t>
  </si>
  <si>
    <t>กำไรจากการ</t>
  </si>
  <si>
    <t>วัดมูลค่าเงินลงทุน</t>
  </si>
  <si>
    <t>ในตราสารทุน</t>
  </si>
  <si>
    <t>ผ่านกำไรขาดทุน</t>
  </si>
  <si>
    <t>เบ็ดเสร็จอื่น</t>
  </si>
  <si>
    <t>หมายเหตุประกอบงบการเงินรวมระหว่างกาลเป็นส่วนหนึ่งของงบการเงินนี้</t>
  </si>
  <si>
    <t xml:space="preserve">   - สุทธิจากภาษีเงินได้</t>
  </si>
  <si>
    <t>ยอดคงเหลือ ณ วันที่ 1 มกราคม 2563</t>
  </si>
  <si>
    <t>ยอดคงเหลือ ณ วันที่ 1 มกราคม 2564</t>
  </si>
  <si>
    <t>31 ธันวาคม 2563</t>
  </si>
  <si>
    <t>สินทรัพย์ทางการเงินหมุนเวียนอื่น</t>
  </si>
  <si>
    <t>เงินเบิกเกินบัญชีและเงินกู้ยืมระยะสั้นจากสถาบันการเงิน</t>
  </si>
  <si>
    <t>รายได้ทางการเงิน</t>
  </si>
  <si>
    <t>การแบ่งปันกำไร (ขาดทุน)</t>
  </si>
  <si>
    <t>กำไร (ขาดทุน) ก่อนค่าใช้จ่ายภาษีเงินได้</t>
  </si>
  <si>
    <t>กำไร (ขาดทุน) จากกิจกรรมดำเนินงาน</t>
  </si>
  <si>
    <t>รายการปรับกระทบยอดกำไร (ขาดทุน) ก่อนค่าใช้จ่ายภาษีเงินได้เป็น</t>
  </si>
  <si>
    <t xml:space="preserve">   ค่าเผื่อผลขาดทุนด้านเครดิตที่คาดว่าจะเกิดขึ้น (โอนกลับ)</t>
  </si>
  <si>
    <t xml:space="preserve">   รายได้ทางการเงิน</t>
  </si>
  <si>
    <t xml:space="preserve">   ต้นทุนทางการเงิน</t>
  </si>
  <si>
    <t>ประมาณการหนี้สินระยะยาว</t>
  </si>
  <si>
    <t>กำไรจากการเปลี่ยนแปลงมูลค่าของเงินลงทุนในตราสารทุนที่กำหนด</t>
  </si>
  <si>
    <t xml:space="preserve">   ให้วัดมูลค่าด้วยมูลค่ายุติธรรมผ่านกำไรขาดทุนเบ็ดเสร็จอื่น</t>
  </si>
  <si>
    <t>ขาดทุนสำหรับงวด</t>
  </si>
  <si>
    <t xml:space="preserve">   ประมาณการหนี้สินเกี่ยวกับคดีฟ้องร้อง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</si>
  <si>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</si>
  <si>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</si>
  <si>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กำไรต่อหุ้น</t>
  </si>
  <si>
    <t xml:space="preserve">   การโอนกลับการปรับลดต้นทุนพัฒนาอสังหาริมทรัพย์ให้เป็นมูลค่าสุทธิที่จะได้รับ</t>
  </si>
  <si>
    <t>เงินเบิกเกินบัญชีและเงินกู้ยืมระยะสั้นจากสถาบันการเงินเพิ่มขึ้น (ลดลง)</t>
  </si>
  <si>
    <t>เงินสดและรายการเทียบเท่าเงินสด ณ วันสิ้นงวด (หมายเหตุ 2)</t>
  </si>
  <si>
    <t>จากบริษัทร่วม</t>
  </si>
  <si>
    <t xml:space="preserve">   ส่วนแบ่งกำไรขาดทุนเบ็ดเสร็จอื่นจากบริษัทร่วม</t>
  </si>
  <si>
    <t>หนี้สินตามสัญญาเช่าที่ถึงกำหนดชำระภายในหนึ่งปี</t>
  </si>
  <si>
    <t>เงินกู้ยืมระยะยาวจากบริษัทที่เกี่ยวข้องกัน</t>
  </si>
  <si>
    <t>ณ วันที่ 30 มิถุนายน 2564</t>
  </si>
  <si>
    <t>30 มิถุนายน 2564</t>
  </si>
  <si>
    <t>สำหรับงวดสามเดือนสิ้นสุดวันที่ 30 มิถุนายน 2564</t>
  </si>
  <si>
    <t xml:space="preserve">ยอดคงเหลือ ณ วันที่ 30 มิถุนายน 2563 </t>
  </si>
  <si>
    <t>ยอดคงเหลือ ณ วันที่ 30 มิถุนายน 2564</t>
  </si>
  <si>
    <t>ยอดคงเหลือ ณ วันที่ 30 มิถุนายน 2563</t>
  </si>
  <si>
    <t>สำหรับงวดหกเดือนสิ้นสุดวันที่ 30 มิถุนายน 2564</t>
  </si>
  <si>
    <t xml:space="preserve">   เงินปันผลรับจากเงินลงทุนในบริษัทร่วม</t>
  </si>
  <si>
    <t xml:space="preserve">   ตัดจำหน่ายต้นทุนการพัฒนาอสังหาริมทรัพย์</t>
  </si>
  <si>
    <t>เงินปันผลรับจากเงินลงทุนในบริษัทร่วม</t>
  </si>
  <si>
    <t>จ่ายเงินปันผล</t>
  </si>
  <si>
    <t>เงินสดรับจากการจดทะเบียนหุ้นในบริษัทย่อย - ส่วนที่เป็นของผู้มีส่วนได้เสีย</t>
  </si>
  <si>
    <t xml:space="preserve">   ที่ไม่มีอำนาจควบคุม</t>
  </si>
  <si>
    <t xml:space="preserve">   เงินปันผลค้างจ่าย</t>
  </si>
  <si>
    <t>เงินปันผลจ่าย (หมายเหตุ 23)</t>
  </si>
  <si>
    <t>ส่วนเพิ่มการลงทุนในบริษัทย่อย</t>
  </si>
  <si>
    <t>เงินสดและรายการเทียบเท่าเงินสดเพิ่มขึ้น (ลดลง) สุทธิ</t>
  </si>
  <si>
    <t>เงินสดสุทธิจาก (ใช้ไปใน) กิจกรรมดำเนินงาน</t>
  </si>
  <si>
    <t xml:space="preserve">   โอนอสังหาริมทรัพย์เพื่อการลงทุนไปเป็นที่ดิน อาคารและอุปกรณ์</t>
  </si>
  <si>
    <t xml:space="preserve">   จ่ายชำระประมาณการหนี้สินเกี่ยวกับคดีฟ้องร้อง</t>
  </si>
  <si>
    <t xml:space="preserve">   ค่าเผื่อการด้อยค่าของสินทรัพย์สิทธิการใช้</t>
  </si>
  <si>
    <t>ขาดทุนส่วนที่เป็นของผู้ถือหุ้นของบริษัทฯ</t>
  </si>
  <si>
    <t>ส่วนแบ่งกำไรจากเงินลงทุนในบริษัทร่วม</t>
  </si>
  <si>
    <t>ส่วนแบ่งกำไรเบ็ดเสร็จอื่นจากบริษัทร่วม</t>
  </si>
  <si>
    <t xml:space="preserve">   การปรับลดสินค้าคงเหลือให้เป็นมูลค่าสุทธิที่จะได้รับ</t>
  </si>
  <si>
    <t xml:space="preserve">   กำไรจากการขายที่ดิน อาคารและอุปกรณ์</t>
  </si>
  <si>
    <t>ส่วนแบ่งกำไร (ขาดทุน) จากเงินลงทุนในบริษัทร่วม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</si>
</sst>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6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43" fontId="14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1" fontId="3" fillId="0" borderId="5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horizontal="left" vertical="top"/>
    </xf>
    <xf numFmtId="0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7" fontId="3" fillId="0" borderId="3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4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164" fontId="3" fillId="0" borderId="3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center" vertical="center"/>
    </xf>
    <xf numFmtId="1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3" fontId="3" fillId="0" borderId="0" xfId="2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vertical="center"/>
    </xf>
    <xf numFmtId="37" fontId="2" fillId="0" borderId="1" xfId="0" applyNumberFormat="1" applyFont="1" applyFill="1" applyBorder="1" applyAlignment="1">
      <alignment horizontal="center" vertical="center"/>
    </xf>
    <xf numFmtId="164" fontId="3" fillId="0" borderId="0" xfId="2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41" fontId="7" fillId="0" borderId="1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6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1" fontId="3" fillId="0" borderId="0" xfId="2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horizontal="left" vertical="center"/>
    </xf>
    <xf numFmtId="49" fontId="10" fillId="0" borderId="0" xfId="3" applyNumberFormat="1" applyFont="1" applyFill="1" applyAlignment="1">
      <alignment vertical="top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41" fontId="11" fillId="0" borderId="0" xfId="0" applyNumberFormat="1" applyFont="1" applyFill="1" applyBorder="1" applyAlignment="1">
      <alignment horizontal="right" vertical="center"/>
    </xf>
    <xf numFmtId="41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41" fontId="11" fillId="0" borderId="1" xfId="0" applyNumberFormat="1" applyFont="1" applyFill="1" applyBorder="1" applyAlignment="1">
      <alignment horizontal="left" vertical="center"/>
    </xf>
    <xf numFmtId="41" fontId="11" fillId="0" borderId="0" xfId="0" applyNumberFormat="1" applyFont="1" applyFill="1" applyBorder="1" applyAlignment="1">
      <alignment horizontal="left" vertical="center"/>
    </xf>
    <xf numFmtId="41" fontId="11" fillId="0" borderId="1" xfId="0" applyNumberFormat="1" applyFont="1" applyFill="1" applyBorder="1" applyAlignment="1">
      <alignment horizontal="right" vertical="center"/>
    </xf>
    <xf numFmtId="41" fontId="11" fillId="0" borderId="5" xfId="0" applyNumberFormat="1" applyFont="1" applyFill="1" applyBorder="1" applyAlignment="1">
      <alignment horizontal="right" vertical="center"/>
    </xf>
    <xf numFmtId="0" fontId="11" fillId="0" borderId="0" xfId="3" applyFont="1" applyFill="1" applyAlignment="1">
      <alignment vertical="center"/>
    </xf>
    <xf numFmtId="0" fontId="11" fillId="0" borderId="0" xfId="3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1" xfId="2" applyNumberFormat="1" applyFont="1" applyFill="1" applyBorder="1" applyAlignment="1">
      <alignment vertical="center"/>
    </xf>
    <xf numFmtId="41" fontId="3" fillId="0" borderId="2" xfId="2" applyNumberFormat="1" applyFont="1" applyFill="1" applyBorder="1" applyAlignment="1">
      <alignment vertical="center"/>
    </xf>
    <xf numFmtId="164" fontId="3" fillId="0" borderId="0" xfId="5" applyNumberFormat="1" applyFont="1" applyFill="1" applyAlignment="1">
      <alignment vertical="center"/>
    </xf>
    <xf numFmtId="0" fontId="3" fillId="0" borderId="0" xfId="4" applyFont="1" applyFill="1" applyAlignment="1">
      <alignment vertical="center"/>
    </xf>
    <xf numFmtId="41" fontId="3" fillId="0" borderId="2" xfId="0" applyNumberFormat="1" applyFont="1" applyFill="1" applyBorder="1" applyAlignment="1">
      <alignment horizontal="right" vertical="center"/>
    </xf>
    <xf numFmtId="37" fontId="3" fillId="0" borderId="1" xfId="0" applyNumberFormat="1" applyFont="1" applyFill="1" applyBorder="1" applyAlignment="1">
      <alignment vertical="center"/>
    </xf>
    <xf numFmtId="37" fontId="3" fillId="0" borderId="2" xfId="0" applyNumberFormat="1" applyFont="1" applyFill="1" applyBorder="1" applyAlignment="1">
      <alignment vertical="center"/>
    </xf>
    <xf numFmtId="37" fontId="3" fillId="0" borderId="1" xfId="0" applyNumberFormat="1" applyFont="1" applyFill="1" applyBorder="1" applyAlignment="1">
      <alignment horizontal="right" vertical="center"/>
    </xf>
    <xf numFmtId="43" fontId="3" fillId="0" borderId="3" xfId="2" applyNumberFormat="1" applyFont="1" applyFill="1" applyBorder="1" applyAlignment="1">
      <alignment vertical="center"/>
    </xf>
    <xf numFmtId="39" fontId="3" fillId="0" borderId="3" xfId="0" applyNumberFormat="1" applyFont="1" applyFill="1" applyBorder="1" applyAlignment="1">
      <alignment vertical="center"/>
    </xf>
    <xf numFmtId="43" fontId="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1" fontId="3" fillId="0" borderId="0" xfId="2" quotePrefix="1" applyNumberFormat="1" applyFont="1" applyFill="1" applyAlignment="1">
      <alignment horizontal="right" vertical="center"/>
    </xf>
    <xf numFmtId="41" fontId="3" fillId="0" borderId="3" xfId="2" applyNumberFormat="1" applyFont="1" applyFill="1" applyBorder="1" applyAlignment="1">
      <alignment vertical="center"/>
    </xf>
    <xf numFmtId="41" fontId="3" fillId="0" borderId="0" xfId="2" applyNumberFormat="1" applyFont="1" applyFill="1" applyAlignment="1">
      <alignment horizontal="center" vertical="center"/>
    </xf>
    <xf numFmtId="41" fontId="3" fillId="0" borderId="0" xfId="2" applyNumberFormat="1" applyFont="1" applyFill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1" fontId="11" fillId="0" borderId="0" xfId="0" applyNumberFormat="1" applyFont="1" applyFill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41" fontId="7" fillId="0" borderId="0" xfId="0" applyNumberFormat="1" applyFont="1" applyFill="1" applyAlignment="1">
      <alignment horizontal="left" vertical="center"/>
    </xf>
  </cellXfs>
  <cellStyles count="6">
    <cellStyle name="Comma" xfId="5" builtinId="3"/>
    <cellStyle name="Comma 2" xfId="2" xr:uid="{00000000-0005-0000-0000-000000000000}"/>
    <cellStyle name="Normal" xfId="0" builtinId="0"/>
    <cellStyle name="Normal 2" xfId="3" xr:uid="{00000000-0005-0000-0000-000002000000}"/>
    <cellStyle name="Normal 3" xfId="4" xr:uid="{7AAF5A59-AE40-4AC3-881E-B625D14C2589}"/>
    <cellStyle name="Percent" xfId="1" builtinId="5"/>
  </cellStyles>
  <dxfs count="0"/>
  <tableStyles count="0" defaultTableStyle="TableStyleMedium9" defaultPivotStyle="PivotStyleLight16"/>
  <colors>
    <mruColors>
      <color rgb="FF80BFE6"/>
      <color rgb="FF7BEB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dimension ref="A1:P122"/>
  <sheetViews>
    <sheetView showGridLines="0" tabSelected="1" zoomScale="90" zoomScaleNormal="90" zoomScaleSheetLayoutView="115" workbookViewId="0">
      <selection activeCell="M21" sqref="M21"/>
    </sheetView>
  </sheetViews>
  <sheetFormatPr defaultColWidth="9.33203125" defaultRowHeight="22.5" customHeight="1" x14ac:dyDescent="0.25"/>
  <cols>
    <col min="1" max="1" width="45" style="3" customWidth="1"/>
    <col min="2" max="2" width="6.6640625" style="3" customWidth="1"/>
    <col min="3" max="3" width="1.33203125" style="3" customWidth="1"/>
    <col min="4" max="4" width="13.6640625" style="3" customWidth="1"/>
    <col min="5" max="5" width="0.6640625" style="3" customWidth="1"/>
    <col min="6" max="6" width="13.6640625" style="3" customWidth="1"/>
    <col min="7" max="7" width="1.33203125" style="3" customWidth="1"/>
    <col min="8" max="8" width="13.6640625" style="3" customWidth="1"/>
    <col min="9" max="9" width="0.6640625" style="3" customWidth="1"/>
    <col min="10" max="10" width="13.6640625" style="3" customWidth="1"/>
    <col min="11" max="11" width="0.6640625" style="3" customWidth="1"/>
    <col min="12" max="12" width="1" style="3" customWidth="1"/>
    <col min="13" max="16384" width="9.33203125" style="3"/>
  </cols>
  <sheetData>
    <row r="1" spans="1:12" s="107" customFormat="1" ht="20.399999999999999" x14ac:dyDescent="0.25">
      <c r="A1" s="107" t="s">
        <v>0</v>
      </c>
    </row>
    <row r="2" spans="1:12" s="107" customFormat="1" ht="20.399999999999999" x14ac:dyDescent="0.25">
      <c r="A2" s="107" t="s">
        <v>100</v>
      </c>
    </row>
    <row r="3" spans="1:12" s="107" customFormat="1" ht="19.5" customHeight="1" x14ac:dyDescent="0.25">
      <c r="A3" s="107" t="s">
        <v>220</v>
      </c>
    </row>
    <row r="4" spans="1:12" ht="19.8" x14ac:dyDescent="0.25">
      <c r="A4" s="1"/>
      <c r="B4" s="1"/>
      <c r="C4" s="1"/>
      <c r="D4" s="1"/>
      <c r="E4" s="1"/>
      <c r="F4" s="1"/>
      <c r="G4" s="1"/>
      <c r="H4" s="1"/>
      <c r="I4" s="1"/>
      <c r="J4" s="2" t="s">
        <v>138</v>
      </c>
      <c r="K4" s="1"/>
      <c r="L4" s="1"/>
    </row>
    <row r="5" spans="1:12" s="107" customFormat="1" ht="20.399999999999999" x14ac:dyDescent="0.25">
      <c r="A5" s="4"/>
      <c r="B5" s="4"/>
      <c r="C5" s="4"/>
      <c r="D5" s="110" t="s">
        <v>1</v>
      </c>
      <c r="E5" s="110"/>
      <c r="F5" s="110"/>
      <c r="G5" s="110"/>
      <c r="H5" s="110" t="s">
        <v>2</v>
      </c>
      <c r="I5" s="110"/>
      <c r="J5" s="110"/>
      <c r="K5" s="3"/>
      <c r="L5" s="3"/>
    </row>
    <row r="6" spans="1:12" ht="19.8" x14ac:dyDescent="0.25">
      <c r="B6" s="80" t="s">
        <v>3</v>
      </c>
      <c r="D6" s="80" t="s">
        <v>221</v>
      </c>
      <c r="F6" s="80" t="s">
        <v>194</v>
      </c>
      <c r="H6" s="80" t="s">
        <v>221</v>
      </c>
      <c r="J6" s="80" t="s">
        <v>194</v>
      </c>
    </row>
    <row r="7" spans="1:12" ht="19.8" x14ac:dyDescent="0.25">
      <c r="B7" s="6"/>
      <c r="D7" s="15" t="s">
        <v>163</v>
      </c>
      <c r="F7" s="15" t="s">
        <v>165</v>
      </c>
      <c r="H7" s="15" t="s">
        <v>163</v>
      </c>
      <c r="J7" s="15" t="s">
        <v>165</v>
      </c>
    </row>
    <row r="8" spans="1:12" ht="19.8" x14ac:dyDescent="0.25">
      <c r="B8" s="6"/>
      <c r="D8" s="15" t="s">
        <v>164</v>
      </c>
      <c r="F8" s="15"/>
      <c r="H8" s="15" t="s">
        <v>164</v>
      </c>
      <c r="J8" s="15"/>
    </row>
    <row r="9" spans="1:12" ht="20.399999999999999" x14ac:dyDescent="0.25">
      <c r="A9" s="107" t="s">
        <v>4</v>
      </c>
    </row>
    <row r="10" spans="1:12" ht="20.399999999999999" x14ac:dyDescent="0.25">
      <c r="A10" s="107" t="s">
        <v>5</v>
      </c>
    </row>
    <row r="11" spans="1:12" ht="19.8" x14ac:dyDescent="0.25">
      <c r="A11" s="3" t="s">
        <v>6</v>
      </c>
      <c r="B11" s="7">
        <v>2</v>
      </c>
      <c r="D11" s="76">
        <v>487951</v>
      </c>
      <c r="E11" s="8"/>
      <c r="F11" s="76">
        <v>568735</v>
      </c>
      <c r="G11" s="8"/>
      <c r="H11" s="76">
        <v>164671</v>
      </c>
      <c r="I11" s="8"/>
      <c r="J11" s="8">
        <v>146681</v>
      </c>
      <c r="K11" s="8"/>
    </row>
    <row r="12" spans="1:12" ht="19.8" x14ac:dyDescent="0.25">
      <c r="A12" s="3" t="s">
        <v>101</v>
      </c>
      <c r="B12" s="7">
        <v>3</v>
      </c>
      <c r="D12" s="76">
        <v>718349</v>
      </c>
      <c r="E12" s="8"/>
      <c r="F12" s="76">
        <v>782756</v>
      </c>
      <c r="G12" s="8"/>
      <c r="H12" s="76">
        <v>249079</v>
      </c>
      <c r="I12" s="8"/>
      <c r="J12" s="8">
        <v>208490</v>
      </c>
      <c r="K12" s="8"/>
    </row>
    <row r="13" spans="1:12" ht="19.8" x14ac:dyDescent="0.25">
      <c r="A13" s="3" t="s">
        <v>102</v>
      </c>
      <c r="B13" s="7"/>
      <c r="D13" s="76">
        <v>61349</v>
      </c>
      <c r="E13" s="8"/>
      <c r="F13" s="76">
        <v>72767</v>
      </c>
      <c r="G13" s="8"/>
      <c r="H13" s="76">
        <v>0</v>
      </c>
      <c r="I13" s="8"/>
      <c r="J13" s="8">
        <v>0</v>
      </c>
      <c r="K13" s="8"/>
    </row>
    <row r="14" spans="1:12" ht="19.8" x14ac:dyDescent="0.25">
      <c r="A14" s="3" t="s">
        <v>103</v>
      </c>
      <c r="B14" s="7">
        <v>5</v>
      </c>
      <c r="D14" s="76">
        <v>4127634</v>
      </c>
      <c r="E14" s="8"/>
      <c r="F14" s="76">
        <v>4164706</v>
      </c>
      <c r="G14" s="8"/>
      <c r="H14" s="76">
        <v>111429</v>
      </c>
      <c r="I14" s="8"/>
      <c r="J14" s="8">
        <v>111429</v>
      </c>
      <c r="K14" s="10"/>
    </row>
    <row r="15" spans="1:12" ht="19.8" x14ac:dyDescent="0.25">
      <c r="A15" s="3" t="s">
        <v>176</v>
      </c>
      <c r="B15" s="7"/>
      <c r="D15" s="76">
        <v>101950</v>
      </c>
      <c r="E15" s="8"/>
      <c r="F15" s="76">
        <v>101312</v>
      </c>
      <c r="G15" s="8"/>
      <c r="H15" s="76">
        <v>0</v>
      </c>
      <c r="I15" s="8"/>
      <c r="J15" s="8">
        <v>0</v>
      </c>
    </row>
    <row r="16" spans="1:12" ht="19.8" x14ac:dyDescent="0.25">
      <c r="A16" s="3" t="s">
        <v>195</v>
      </c>
      <c r="B16" s="7"/>
      <c r="D16" s="76">
        <v>2269</v>
      </c>
      <c r="E16" s="8"/>
      <c r="F16" s="76">
        <v>2269</v>
      </c>
      <c r="G16" s="8"/>
      <c r="H16" s="76">
        <v>2269</v>
      </c>
      <c r="I16" s="8"/>
      <c r="J16" s="8">
        <v>2269</v>
      </c>
    </row>
    <row r="17" spans="1:13" ht="19.8" x14ac:dyDescent="0.25">
      <c r="A17" s="3" t="s">
        <v>7</v>
      </c>
      <c r="B17" s="7"/>
      <c r="D17" s="76">
        <v>113307</v>
      </c>
      <c r="E17" s="8"/>
      <c r="F17" s="95">
        <v>156912</v>
      </c>
      <c r="G17" s="8"/>
      <c r="H17" s="76">
        <v>10531</v>
      </c>
      <c r="I17" s="8"/>
      <c r="J17" s="11">
        <v>20055</v>
      </c>
      <c r="K17" s="8"/>
    </row>
    <row r="18" spans="1:13" ht="20.399999999999999" x14ac:dyDescent="0.25">
      <c r="A18" s="107" t="s">
        <v>8</v>
      </c>
      <c r="B18" s="7"/>
      <c r="D18" s="96">
        <f>SUM(D11:D17)</f>
        <v>5612809</v>
      </c>
      <c r="E18" s="8"/>
      <c r="F18" s="96">
        <f>SUM(F11:F17)</f>
        <v>5849457</v>
      </c>
      <c r="G18" s="8"/>
      <c r="H18" s="96">
        <f>SUM(H11:H17)</f>
        <v>537979</v>
      </c>
      <c r="I18" s="8"/>
      <c r="J18" s="12">
        <f>SUM(J11:J17)</f>
        <v>488924</v>
      </c>
      <c r="K18" s="8"/>
    </row>
    <row r="19" spans="1:13" ht="20.399999999999999" x14ac:dyDescent="0.25">
      <c r="A19" s="107" t="s">
        <v>9</v>
      </c>
      <c r="B19" s="7"/>
      <c r="D19" s="76"/>
      <c r="E19" s="8"/>
      <c r="F19" s="76"/>
      <c r="G19" s="8"/>
      <c r="H19" s="76"/>
      <c r="I19" s="8"/>
      <c r="J19" s="8"/>
    </row>
    <row r="20" spans="1:13" ht="19.8" x14ac:dyDescent="0.25">
      <c r="A20" s="3" t="s">
        <v>162</v>
      </c>
      <c r="B20" s="7"/>
      <c r="D20" s="76">
        <v>38079</v>
      </c>
      <c r="E20" s="8"/>
      <c r="F20" s="116">
        <v>38034</v>
      </c>
      <c r="G20" s="8"/>
      <c r="H20" s="116">
        <v>0</v>
      </c>
      <c r="I20" s="8"/>
      <c r="J20" s="9">
        <v>0</v>
      </c>
    </row>
    <row r="21" spans="1:13" ht="19.8" x14ac:dyDescent="0.25">
      <c r="A21" s="3" t="s">
        <v>177</v>
      </c>
      <c r="B21" s="7">
        <v>6</v>
      </c>
      <c r="D21" s="76">
        <v>846385</v>
      </c>
      <c r="E21" s="8"/>
      <c r="F21" s="116">
        <v>713181</v>
      </c>
      <c r="G21" s="8"/>
      <c r="H21" s="116">
        <v>0</v>
      </c>
      <c r="I21" s="8"/>
      <c r="J21" s="9">
        <v>0</v>
      </c>
    </row>
    <row r="22" spans="1:13" ht="19.8" x14ac:dyDescent="0.25">
      <c r="A22" s="3" t="s">
        <v>10</v>
      </c>
      <c r="B22" s="7">
        <v>7</v>
      </c>
      <c r="D22" s="76">
        <v>569936</v>
      </c>
      <c r="E22" s="8"/>
      <c r="F22" s="116">
        <v>723503</v>
      </c>
      <c r="G22" s="8"/>
      <c r="H22" s="76">
        <v>0</v>
      </c>
      <c r="I22" s="8"/>
      <c r="J22" s="8">
        <v>0</v>
      </c>
      <c r="K22" s="15"/>
    </row>
    <row r="23" spans="1:13" ht="19.8" x14ac:dyDescent="0.25">
      <c r="A23" s="3" t="s">
        <v>11</v>
      </c>
      <c r="B23" s="7">
        <v>8</v>
      </c>
      <c r="D23" s="76">
        <v>0</v>
      </c>
      <c r="E23" s="8"/>
      <c r="F23" s="116">
        <v>0</v>
      </c>
      <c r="G23" s="8"/>
      <c r="H23" s="116">
        <v>4242655</v>
      </c>
      <c r="I23" s="8"/>
      <c r="J23" s="9">
        <v>4242655</v>
      </c>
      <c r="K23" s="15"/>
    </row>
    <row r="24" spans="1:13" ht="19.8" x14ac:dyDescent="0.25">
      <c r="A24" s="3" t="s">
        <v>104</v>
      </c>
      <c r="B24" s="7">
        <v>9</v>
      </c>
      <c r="D24" s="76">
        <v>973792</v>
      </c>
      <c r="E24" s="8"/>
      <c r="F24" s="116">
        <v>960374</v>
      </c>
      <c r="G24" s="8"/>
      <c r="H24" s="116">
        <v>777454</v>
      </c>
      <c r="I24" s="8"/>
      <c r="J24" s="9">
        <v>777454</v>
      </c>
      <c r="K24" s="15"/>
    </row>
    <row r="25" spans="1:13" ht="19.8" x14ac:dyDescent="0.25">
      <c r="A25" s="3" t="s">
        <v>12</v>
      </c>
      <c r="B25" s="7">
        <v>4</v>
      </c>
      <c r="D25" s="76">
        <v>0</v>
      </c>
      <c r="E25" s="8"/>
      <c r="F25" s="116">
        <v>0</v>
      </c>
      <c r="G25" s="8"/>
      <c r="H25" s="116">
        <v>1171550</v>
      </c>
      <c r="I25" s="8"/>
      <c r="J25" s="9">
        <v>1255550</v>
      </c>
    </row>
    <row r="26" spans="1:13" ht="19.8" x14ac:dyDescent="0.25">
      <c r="A26" s="3" t="s">
        <v>106</v>
      </c>
      <c r="B26" s="7">
        <v>10</v>
      </c>
      <c r="D26" s="76">
        <v>1382223</v>
      </c>
      <c r="E26" s="8"/>
      <c r="F26" s="116">
        <v>1410577</v>
      </c>
      <c r="G26" s="8"/>
      <c r="H26" s="116">
        <v>181602</v>
      </c>
      <c r="I26" s="8"/>
      <c r="J26" s="9">
        <v>181602</v>
      </c>
      <c r="K26" s="9"/>
      <c r="L26" s="9"/>
      <c r="M26" s="9"/>
    </row>
    <row r="27" spans="1:13" ht="19.8" x14ac:dyDescent="0.25">
      <c r="A27" s="3" t="s">
        <v>105</v>
      </c>
      <c r="B27" s="7">
        <v>11</v>
      </c>
      <c r="D27" s="76">
        <v>12485776</v>
      </c>
      <c r="E27" s="8"/>
      <c r="F27" s="76">
        <v>12653409</v>
      </c>
      <c r="G27" s="8"/>
      <c r="H27" s="116">
        <v>39288</v>
      </c>
      <c r="I27" s="8"/>
      <c r="J27" s="8">
        <v>41690</v>
      </c>
    </row>
    <row r="28" spans="1:13" ht="19.8" x14ac:dyDescent="0.25">
      <c r="A28" s="3" t="s">
        <v>178</v>
      </c>
      <c r="B28" s="7">
        <v>12</v>
      </c>
      <c r="D28" s="76">
        <v>43643</v>
      </c>
      <c r="E28" s="8"/>
      <c r="F28" s="76">
        <v>56541</v>
      </c>
      <c r="G28" s="8"/>
      <c r="H28" s="116">
        <v>2450</v>
      </c>
      <c r="I28" s="8"/>
      <c r="J28" s="8">
        <v>3039</v>
      </c>
    </row>
    <row r="29" spans="1:13" ht="19.8" x14ac:dyDescent="0.25">
      <c r="A29" s="3" t="s">
        <v>145</v>
      </c>
      <c r="B29" s="7"/>
      <c r="D29" s="76">
        <v>49716</v>
      </c>
      <c r="E29" s="8"/>
      <c r="F29" s="76">
        <v>45009</v>
      </c>
      <c r="G29" s="8"/>
      <c r="H29" s="76">
        <v>0</v>
      </c>
      <c r="I29" s="8"/>
      <c r="J29" s="8">
        <v>0</v>
      </c>
      <c r="K29" s="56"/>
    </row>
    <row r="30" spans="1:13" ht="19.8" x14ac:dyDescent="0.25">
      <c r="A30" s="3" t="s">
        <v>13</v>
      </c>
      <c r="B30" s="7"/>
      <c r="D30" s="76">
        <v>407904</v>
      </c>
      <c r="E30" s="8"/>
      <c r="F30" s="76">
        <v>407904</v>
      </c>
      <c r="G30" s="8"/>
      <c r="H30" s="76">
        <v>0</v>
      </c>
      <c r="I30" s="8"/>
      <c r="J30" s="13">
        <v>0</v>
      </c>
      <c r="K30" s="56"/>
    </row>
    <row r="31" spans="1:13" ht="19.8" x14ac:dyDescent="0.25">
      <c r="A31" s="3" t="s">
        <v>14</v>
      </c>
      <c r="B31" s="7"/>
      <c r="D31" s="95">
        <v>54944</v>
      </c>
      <c r="E31" s="8"/>
      <c r="F31" s="95">
        <v>13194</v>
      </c>
      <c r="G31" s="8"/>
      <c r="H31" s="95">
        <v>9439</v>
      </c>
      <c r="I31" s="8"/>
      <c r="J31" s="11">
        <v>1344</v>
      </c>
      <c r="K31" s="20"/>
    </row>
    <row r="32" spans="1:13" ht="20.399999999999999" x14ac:dyDescent="0.25">
      <c r="A32" s="107" t="s">
        <v>15</v>
      </c>
      <c r="B32" s="7"/>
      <c r="D32" s="95">
        <f>SUM(D20:D31)</f>
        <v>16852398</v>
      </c>
      <c r="E32" s="8"/>
      <c r="F32" s="95">
        <f>SUM(F20:F31)</f>
        <v>17021726</v>
      </c>
      <c r="G32" s="8"/>
      <c r="H32" s="95">
        <f>SUM(H20:H31)</f>
        <v>6424438</v>
      </c>
      <c r="I32" s="8"/>
      <c r="J32" s="11">
        <f>SUM(J20:J31)</f>
        <v>6503334</v>
      </c>
      <c r="K32" s="55"/>
    </row>
    <row r="33" spans="1:12" ht="21" thickBot="1" x14ac:dyDescent="0.3">
      <c r="A33" s="107" t="s">
        <v>16</v>
      </c>
      <c r="B33" s="15"/>
      <c r="D33" s="117">
        <f>SUM(D18,D32)</f>
        <v>22465207</v>
      </c>
      <c r="E33" s="8"/>
      <c r="F33" s="117">
        <f>SUM(F18,F32)</f>
        <v>22871183</v>
      </c>
      <c r="G33" s="8"/>
      <c r="H33" s="117">
        <f>SUM(H18,H32)</f>
        <v>6962417</v>
      </c>
      <c r="I33" s="8"/>
      <c r="J33" s="14">
        <f>SUM(J18,J32)</f>
        <v>6992258</v>
      </c>
    </row>
    <row r="34" spans="1:12" ht="20.399999999999999" thickTop="1" x14ac:dyDescent="0.25"/>
    <row r="35" spans="1:12" ht="19.8" x14ac:dyDescent="0.25">
      <c r="A35" s="3" t="s">
        <v>190</v>
      </c>
    </row>
    <row r="36" spans="1:12" s="107" customFormat="1" ht="18" customHeight="1" x14ac:dyDescent="0.25">
      <c r="A36" s="111" t="s">
        <v>0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</row>
    <row r="37" spans="1:12" s="107" customFormat="1" ht="18" customHeight="1" x14ac:dyDescent="0.25">
      <c r="A37" s="111" t="s">
        <v>107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</row>
    <row r="38" spans="1:12" s="107" customFormat="1" ht="19.5" customHeight="1" x14ac:dyDescent="0.25">
      <c r="A38" s="107" t="s">
        <v>220</v>
      </c>
    </row>
    <row r="39" spans="1:12" ht="19.8" x14ac:dyDescent="0.25">
      <c r="A39" s="1"/>
      <c r="B39" s="1"/>
      <c r="C39" s="1"/>
      <c r="D39" s="1"/>
      <c r="E39" s="1"/>
      <c r="F39" s="1"/>
      <c r="G39" s="1"/>
      <c r="H39" s="1"/>
      <c r="I39" s="1"/>
      <c r="J39" s="2" t="s">
        <v>138</v>
      </c>
      <c r="K39" s="1"/>
      <c r="L39" s="1"/>
    </row>
    <row r="40" spans="1:12" s="107" customFormat="1" ht="20.399999999999999" x14ac:dyDescent="0.25">
      <c r="A40" s="4"/>
      <c r="B40" s="4"/>
      <c r="C40" s="4"/>
      <c r="D40" s="110" t="s">
        <v>1</v>
      </c>
      <c r="E40" s="110"/>
      <c r="F40" s="110"/>
      <c r="G40" s="110"/>
      <c r="H40" s="110" t="s">
        <v>2</v>
      </c>
      <c r="I40" s="110"/>
      <c r="J40" s="110"/>
      <c r="K40" s="3"/>
      <c r="L40" s="3"/>
    </row>
    <row r="41" spans="1:12" ht="19.8" x14ac:dyDescent="0.25">
      <c r="B41" s="80" t="s">
        <v>3</v>
      </c>
      <c r="D41" s="80" t="s">
        <v>221</v>
      </c>
      <c r="F41" s="80" t="s">
        <v>194</v>
      </c>
      <c r="H41" s="80" t="s">
        <v>221</v>
      </c>
      <c r="J41" s="80" t="s">
        <v>194</v>
      </c>
    </row>
    <row r="42" spans="1:12" ht="19.8" x14ac:dyDescent="0.25">
      <c r="B42" s="6"/>
      <c r="D42" s="15" t="s">
        <v>163</v>
      </c>
      <c r="F42" s="15" t="s">
        <v>165</v>
      </c>
      <c r="H42" s="15" t="s">
        <v>163</v>
      </c>
      <c r="J42" s="15" t="s">
        <v>165</v>
      </c>
    </row>
    <row r="43" spans="1:12" ht="19.8" x14ac:dyDescent="0.25">
      <c r="B43" s="6"/>
      <c r="D43" s="15" t="s">
        <v>164</v>
      </c>
      <c r="F43" s="15"/>
      <c r="H43" s="15" t="s">
        <v>164</v>
      </c>
      <c r="J43" s="15"/>
    </row>
    <row r="44" spans="1:12" ht="18" customHeight="1" x14ac:dyDescent="0.25">
      <c r="A44" s="107" t="s">
        <v>17</v>
      </c>
    </row>
    <row r="45" spans="1:12" ht="18" customHeight="1" x14ac:dyDescent="0.25">
      <c r="A45" s="107" t="s">
        <v>18</v>
      </c>
      <c r="B45" s="75"/>
    </row>
    <row r="46" spans="1:12" ht="18" customHeight="1" x14ac:dyDescent="0.25">
      <c r="A46" s="3" t="s">
        <v>196</v>
      </c>
      <c r="B46" s="7">
        <v>13</v>
      </c>
      <c r="D46" s="62">
        <v>1305495</v>
      </c>
      <c r="E46" s="8"/>
      <c r="F46" s="76">
        <v>1308804</v>
      </c>
      <c r="G46" s="8"/>
      <c r="H46" s="76">
        <v>670000</v>
      </c>
      <c r="I46" s="8"/>
      <c r="J46" s="8">
        <v>670000</v>
      </c>
      <c r="K46" s="18"/>
    </row>
    <row r="47" spans="1:12" ht="18" customHeight="1" x14ac:dyDescent="0.25">
      <c r="A47" s="3" t="s">
        <v>108</v>
      </c>
      <c r="B47" s="7">
        <v>14</v>
      </c>
      <c r="D47" s="62">
        <v>1306196</v>
      </c>
      <c r="E47" s="8"/>
      <c r="F47" s="76">
        <v>1396738</v>
      </c>
      <c r="G47" s="8"/>
      <c r="H47" s="76">
        <v>232610</v>
      </c>
      <c r="I47" s="8"/>
      <c r="J47" s="8">
        <v>187234</v>
      </c>
      <c r="K47" s="18"/>
    </row>
    <row r="48" spans="1:12" ht="18" customHeight="1" x14ac:dyDescent="0.25">
      <c r="A48" s="3" t="s">
        <v>19</v>
      </c>
      <c r="B48" s="7"/>
      <c r="D48" s="62"/>
      <c r="E48" s="8"/>
      <c r="F48" s="76"/>
      <c r="G48" s="8"/>
      <c r="H48" s="76"/>
      <c r="I48" s="8"/>
      <c r="J48" s="8"/>
      <c r="K48" s="18"/>
    </row>
    <row r="49" spans="1:11" ht="18" customHeight="1" x14ac:dyDescent="0.25">
      <c r="A49" s="3" t="s">
        <v>20</v>
      </c>
      <c r="B49" s="7">
        <v>17</v>
      </c>
      <c r="D49" s="62">
        <v>489764</v>
      </c>
      <c r="E49" s="8"/>
      <c r="F49" s="76">
        <v>737411</v>
      </c>
      <c r="G49" s="8"/>
      <c r="H49" s="76">
        <v>18500</v>
      </c>
      <c r="I49" s="8"/>
      <c r="J49" s="8">
        <v>26500</v>
      </c>
      <c r="K49" s="18"/>
    </row>
    <row r="50" spans="1:11" ht="18" customHeight="1" x14ac:dyDescent="0.25">
      <c r="A50" s="3" t="s">
        <v>218</v>
      </c>
      <c r="B50" s="7">
        <v>15</v>
      </c>
      <c r="D50" s="62">
        <v>44401</v>
      </c>
      <c r="E50" s="8"/>
      <c r="F50" s="76">
        <v>40168</v>
      </c>
      <c r="G50" s="8"/>
      <c r="H50" s="76">
        <v>6810</v>
      </c>
      <c r="I50" s="8"/>
      <c r="J50" s="8">
        <v>6017</v>
      </c>
      <c r="K50" s="18"/>
    </row>
    <row r="51" spans="1:11" ht="18" customHeight="1" x14ac:dyDescent="0.25">
      <c r="A51" s="3" t="s">
        <v>144</v>
      </c>
      <c r="B51" s="7"/>
      <c r="D51" s="62">
        <v>17501</v>
      </c>
      <c r="E51" s="8"/>
      <c r="F51" s="76">
        <v>10195</v>
      </c>
      <c r="G51" s="8"/>
      <c r="H51" s="76">
        <v>0</v>
      </c>
      <c r="I51" s="8"/>
      <c r="J51" s="8">
        <v>0</v>
      </c>
      <c r="K51" s="18"/>
    </row>
    <row r="52" spans="1:11" ht="18" customHeight="1" x14ac:dyDescent="0.25">
      <c r="A52" s="3" t="s">
        <v>140</v>
      </c>
      <c r="B52" s="7"/>
      <c r="D52" s="62">
        <v>794953</v>
      </c>
      <c r="E52" s="8"/>
      <c r="F52" s="118">
        <v>835916</v>
      </c>
      <c r="G52" s="8"/>
      <c r="H52" s="76">
        <v>0</v>
      </c>
      <c r="I52" s="8"/>
      <c r="J52" s="10">
        <v>0</v>
      </c>
      <c r="K52" s="18"/>
    </row>
    <row r="53" spans="1:11" ht="18" customHeight="1" x14ac:dyDescent="0.25">
      <c r="A53" s="3" t="s">
        <v>21</v>
      </c>
      <c r="B53" s="7">
        <v>16</v>
      </c>
      <c r="D53" s="95">
        <v>244802</v>
      </c>
      <c r="E53" s="8"/>
      <c r="F53" s="95">
        <v>226785</v>
      </c>
      <c r="G53" s="8"/>
      <c r="H53" s="76">
        <v>15817</v>
      </c>
      <c r="I53" s="8"/>
      <c r="J53" s="11">
        <v>12878</v>
      </c>
      <c r="K53" s="18"/>
    </row>
    <row r="54" spans="1:11" ht="18" customHeight="1" x14ac:dyDescent="0.25">
      <c r="A54" s="107" t="s">
        <v>22</v>
      </c>
      <c r="B54" s="7"/>
      <c r="D54" s="96">
        <f>SUM(D46:D53)</f>
        <v>4203112</v>
      </c>
      <c r="E54" s="8"/>
      <c r="F54" s="96">
        <f>SUM(F46:F53)</f>
        <v>4556017</v>
      </c>
      <c r="G54" s="8"/>
      <c r="H54" s="96">
        <v>943737</v>
      </c>
      <c r="I54" s="8"/>
      <c r="J54" s="12">
        <f>SUM(J46:J53)</f>
        <v>902629</v>
      </c>
      <c r="K54" s="18"/>
    </row>
    <row r="55" spans="1:11" ht="18" customHeight="1" x14ac:dyDescent="0.25">
      <c r="A55" s="107" t="s">
        <v>23</v>
      </c>
      <c r="B55" s="7"/>
      <c r="D55" s="76"/>
      <c r="E55" s="8"/>
      <c r="F55" s="76"/>
      <c r="G55" s="8"/>
      <c r="H55" s="76"/>
      <c r="I55" s="8"/>
      <c r="J55" s="8"/>
      <c r="K55" s="18"/>
    </row>
    <row r="56" spans="1:11" ht="18" customHeight="1" x14ac:dyDescent="0.25">
      <c r="A56" s="3" t="s">
        <v>24</v>
      </c>
      <c r="B56" s="7">
        <v>4</v>
      </c>
      <c r="D56" s="119">
        <v>0</v>
      </c>
      <c r="E56" s="8"/>
      <c r="F56" s="119">
        <v>0</v>
      </c>
      <c r="G56" s="8"/>
      <c r="H56" s="76">
        <v>95500</v>
      </c>
      <c r="I56" s="8"/>
      <c r="J56" s="16">
        <v>132500</v>
      </c>
      <c r="K56" s="18"/>
    </row>
    <row r="57" spans="1:11" ht="18" customHeight="1" x14ac:dyDescent="0.25">
      <c r="A57" s="3" t="s">
        <v>219</v>
      </c>
      <c r="B57" s="7">
        <v>4</v>
      </c>
      <c r="D57" s="76">
        <v>26950</v>
      </c>
      <c r="E57" s="8"/>
      <c r="F57" s="76">
        <v>26950</v>
      </c>
      <c r="G57" s="8"/>
      <c r="H57" s="76">
        <v>0</v>
      </c>
      <c r="I57" s="8"/>
      <c r="J57" s="8">
        <v>0</v>
      </c>
      <c r="K57" s="18"/>
    </row>
    <row r="58" spans="1:11" ht="18" customHeight="1" x14ac:dyDescent="0.25">
      <c r="A58" s="3" t="s">
        <v>132</v>
      </c>
      <c r="B58" s="7"/>
      <c r="D58" s="116"/>
      <c r="E58" s="8"/>
      <c r="F58" s="116"/>
      <c r="G58" s="8"/>
      <c r="H58" s="116"/>
      <c r="I58" s="8"/>
      <c r="J58" s="116"/>
      <c r="K58" s="57"/>
    </row>
    <row r="59" spans="1:11" ht="18" customHeight="1" x14ac:dyDescent="0.25">
      <c r="A59" s="3" t="s">
        <v>133</v>
      </c>
      <c r="B59" s="7">
        <v>17</v>
      </c>
      <c r="D59" s="76">
        <v>4656698</v>
      </c>
      <c r="E59" s="8"/>
      <c r="F59" s="76">
        <v>4357659</v>
      </c>
      <c r="G59" s="8"/>
      <c r="H59" s="76">
        <v>1336079</v>
      </c>
      <c r="I59" s="8"/>
      <c r="J59" s="8">
        <v>1327695</v>
      </c>
      <c r="K59" s="18"/>
    </row>
    <row r="60" spans="1:11" ht="18" customHeight="1" x14ac:dyDescent="0.25">
      <c r="A60" s="23" t="s">
        <v>109</v>
      </c>
      <c r="B60" s="7"/>
      <c r="D60" s="76">
        <v>126486</v>
      </c>
      <c r="E60" s="8"/>
      <c r="F60" s="76">
        <v>113276</v>
      </c>
      <c r="G60" s="8"/>
      <c r="H60" s="76">
        <v>27897</v>
      </c>
      <c r="I60" s="8"/>
      <c r="J60" s="8">
        <v>29213</v>
      </c>
      <c r="K60" s="18"/>
    </row>
    <row r="61" spans="1:11" ht="18" customHeight="1" x14ac:dyDescent="0.25">
      <c r="A61" s="23" t="s">
        <v>205</v>
      </c>
      <c r="B61" s="7">
        <v>29</v>
      </c>
      <c r="D61" s="76">
        <v>0</v>
      </c>
      <c r="E61" s="8"/>
      <c r="F61" s="76">
        <v>1774</v>
      </c>
      <c r="G61" s="8"/>
      <c r="H61" s="76">
        <v>0</v>
      </c>
      <c r="I61" s="8"/>
      <c r="J61" s="8">
        <v>0</v>
      </c>
      <c r="K61" s="18"/>
    </row>
    <row r="62" spans="1:11" ht="18" customHeight="1" x14ac:dyDescent="0.25">
      <c r="A62" s="23" t="s">
        <v>146</v>
      </c>
      <c r="D62" s="76">
        <v>2847696</v>
      </c>
      <c r="E62" s="8"/>
      <c r="F62" s="76">
        <v>2810792</v>
      </c>
      <c r="G62" s="8"/>
      <c r="H62" s="76">
        <v>113906</v>
      </c>
      <c r="I62" s="8"/>
      <c r="J62" s="8">
        <v>116104</v>
      </c>
      <c r="K62" s="18"/>
    </row>
    <row r="63" spans="1:11" ht="18" customHeight="1" x14ac:dyDescent="0.25">
      <c r="A63" s="23" t="s">
        <v>179</v>
      </c>
      <c r="I63" s="8"/>
      <c r="J63" s="8"/>
      <c r="K63" s="18"/>
    </row>
    <row r="64" spans="1:11" ht="18" customHeight="1" x14ac:dyDescent="0.25">
      <c r="A64" s="23" t="s">
        <v>180</v>
      </c>
      <c r="B64" s="7">
        <v>15</v>
      </c>
      <c r="D64" s="97">
        <v>33313</v>
      </c>
      <c r="E64" s="8"/>
      <c r="F64" s="76">
        <v>38642</v>
      </c>
      <c r="G64" s="8"/>
      <c r="H64" s="3">
        <v>921</v>
      </c>
      <c r="I64" s="8"/>
      <c r="J64" s="8">
        <v>117</v>
      </c>
      <c r="K64" s="18"/>
    </row>
    <row r="65" spans="1:16" ht="18" customHeight="1" x14ac:dyDescent="0.25">
      <c r="A65" s="3" t="s">
        <v>25</v>
      </c>
      <c r="B65" s="7"/>
      <c r="D65" s="95">
        <v>196009</v>
      </c>
      <c r="E65" s="8"/>
      <c r="F65" s="95">
        <v>213960</v>
      </c>
      <c r="G65" s="8"/>
      <c r="H65" s="95">
        <v>30135</v>
      </c>
      <c r="I65" s="8"/>
      <c r="J65" s="11">
        <v>34706</v>
      </c>
      <c r="K65" s="18"/>
    </row>
    <row r="66" spans="1:16" ht="18" customHeight="1" x14ac:dyDescent="0.25">
      <c r="A66" s="107" t="s">
        <v>26</v>
      </c>
      <c r="B66" s="7"/>
      <c r="D66" s="95">
        <f>SUM(D56:D65)</f>
        <v>7887152</v>
      </c>
      <c r="E66" s="8"/>
      <c r="F66" s="95">
        <f>SUM(F56:F65)</f>
        <v>7563053</v>
      </c>
      <c r="G66" s="8"/>
      <c r="H66" s="95">
        <f>SUM(H56:H65)</f>
        <v>1604438</v>
      </c>
      <c r="I66" s="8"/>
      <c r="J66" s="11">
        <f>SUM(J56:J65)</f>
        <v>1640335</v>
      </c>
      <c r="K66" s="18"/>
    </row>
    <row r="67" spans="1:16" ht="18" customHeight="1" x14ac:dyDescent="0.25">
      <c r="A67" s="107" t="s">
        <v>27</v>
      </c>
      <c r="B67" s="7"/>
      <c r="D67" s="95">
        <f>SUM(D54:D65)</f>
        <v>12090264</v>
      </c>
      <c r="E67" s="8"/>
      <c r="F67" s="95">
        <f>SUM(F54:F65)</f>
        <v>12119070</v>
      </c>
      <c r="G67" s="8"/>
      <c r="H67" s="95">
        <f>SUM(H54:H65)</f>
        <v>2548175</v>
      </c>
      <c r="I67" s="8"/>
      <c r="J67" s="11">
        <f>SUM(J54:J65)</f>
        <v>2542964</v>
      </c>
      <c r="K67" s="18"/>
    </row>
    <row r="68" spans="1:16" ht="18" customHeight="1" x14ac:dyDescent="0.25">
      <c r="A68" s="107" t="s">
        <v>28</v>
      </c>
      <c r="B68" s="7"/>
      <c r="D68" s="76"/>
      <c r="E68" s="8"/>
      <c r="F68" s="76"/>
      <c r="G68" s="8"/>
      <c r="H68" s="76"/>
      <c r="I68" s="8"/>
      <c r="J68" s="8"/>
      <c r="K68" s="18"/>
    </row>
    <row r="69" spans="1:16" ht="18" customHeight="1" x14ac:dyDescent="0.25">
      <c r="A69" s="3" t="s">
        <v>29</v>
      </c>
      <c r="B69" s="7"/>
      <c r="D69" s="76"/>
      <c r="E69" s="8"/>
      <c r="F69" s="76"/>
      <c r="G69" s="8"/>
      <c r="H69" s="76"/>
      <c r="I69" s="8"/>
      <c r="J69" s="8"/>
      <c r="K69" s="18"/>
    </row>
    <row r="70" spans="1:16" ht="18" customHeight="1" x14ac:dyDescent="0.25">
      <c r="A70" s="3" t="s">
        <v>30</v>
      </c>
      <c r="B70" s="7"/>
      <c r="D70" s="76"/>
      <c r="E70" s="8"/>
      <c r="F70" s="76"/>
      <c r="G70" s="8"/>
      <c r="H70" s="76"/>
      <c r="I70" s="8"/>
      <c r="J70" s="8"/>
      <c r="K70" s="18"/>
    </row>
    <row r="71" spans="1:16" ht="18" customHeight="1" thickBot="1" x14ac:dyDescent="0.3">
      <c r="A71" s="3" t="s">
        <v>31</v>
      </c>
      <c r="B71" s="7"/>
      <c r="D71" s="117">
        <v>2116754</v>
      </c>
      <c r="E71" s="8"/>
      <c r="F71" s="117">
        <v>2116754</v>
      </c>
      <c r="G71" s="8"/>
      <c r="H71" s="117">
        <v>2116754</v>
      </c>
      <c r="I71" s="8"/>
      <c r="J71" s="14">
        <v>2116754</v>
      </c>
      <c r="K71" s="18"/>
    </row>
    <row r="72" spans="1:16" ht="18" customHeight="1" thickTop="1" x14ac:dyDescent="0.25">
      <c r="A72" s="3" t="s">
        <v>32</v>
      </c>
      <c r="B72" s="7"/>
      <c r="D72" s="76"/>
      <c r="E72" s="8"/>
      <c r="F72" s="76"/>
      <c r="G72" s="8"/>
      <c r="H72" s="76"/>
      <c r="I72" s="8"/>
      <c r="J72" s="8"/>
    </row>
    <row r="73" spans="1:16" ht="18" customHeight="1" x14ac:dyDescent="0.25">
      <c r="A73" s="3" t="s">
        <v>33</v>
      </c>
      <c r="B73" s="7"/>
      <c r="D73" s="76">
        <v>1666827</v>
      </c>
      <c r="E73" s="8"/>
      <c r="F73" s="76">
        <v>1666827</v>
      </c>
      <c r="G73" s="8"/>
      <c r="H73" s="76">
        <v>1666827</v>
      </c>
      <c r="I73" s="8"/>
      <c r="J73" s="8">
        <v>1666827</v>
      </c>
      <c r="K73" s="18"/>
      <c r="O73" s="58"/>
      <c r="P73" s="59"/>
    </row>
    <row r="74" spans="1:16" ht="18" customHeight="1" x14ac:dyDescent="0.25">
      <c r="A74" s="3" t="s">
        <v>34</v>
      </c>
      <c r="B74" s="7"/>
      <c r="D74" s="76">
        <v>2062461</v>
      </c>
      <c r="E74" s="8"/>
      <c r="F74" s="76">
        <v>2062461</v>
      </c>
      <c r="G74" s="8"/>
      <c r="H74" s="76">
        <v>2062461</v>
      </c>
      <c r="I74" s="8"/>
      <c r="J74" s="8">
        <v>2062461</v>
      </c>
      <c r="K74" s="18"/>
      <c r="O74" s="58"/>
      <c r="P74" s="59"/>
    </row>
    <row r="75" spans="1:16" ht="18" customHeight="1" x14ac:dyDescent="0.25">
      <c r="A75" s="3" t="s">
        <v>35</v>
      </c>
      <c r="B75" s="7"/>
      <c r="D75" s="76">
        <v>568131</v>
      </c>
      <c r="E75" s="8"/>
      <c r="F75" s="76">
        <v>568131</v>
      </c>
      <c r="G75" s="8"/>
      <c r="H75" s="76">
        <v>0</v>
      </c>
      <c r="I75" s="8"/>
      <c r="J75" s="8">
        <v>0</v>
      </c>
      <c r="K75" s="18"/>
    </row>
    <row r="76" spans="1:16" ht="18" customHeight="1" x14ac:dyDescent="0.25">
      <c r="A76" s="3" t="s">
        <v>36</v>
      </c>
      <c r="B76" s="7"/>
      <c r="D76" s="76"/>
      <c r="E76" s="8"/>
      <c r="F76" s="76"/>
      <c r="G76" s="8"/>
      <c r="H76" s="76"/>
      <c r="I76" s="8"/>
      <c r="J76" s="8"/>
      <c r="K76" s="18"/>
    </row>
    <row r="77" spans="1:16" ht="18" customHeight="1" x14ac:dyDescent="0.25">
      <c r="A77" s="3" t="s">
        <v>37</v>
      </c>
      <c r="B77" s="7"/>
      <c r="D77" s="76">
        <v>211675</v>
      </c>
      <c r="E77" s="8"/>
      <c r="F77" s="76">
        <v>211675</v>
      </c>
      <c r="G77" s="8"/>
      <c r="H77" s="76">
        <v>211675</v>
      </c>
      <c r="I77" s="13"/>
      <c r="J77" s="13">
        <v>211675</v>
      </c>
      <c r="K77" s="17"/>
    </row>
    <row r="78" spans="1:16" ht="18" customHeight="1" x14ac:dyDescent="0.25">
      <c r="A78" s="3" t="s">
        <v>38</v>
      </c>
      <c r="B78" s="7"/>
      <c r="D78" s="76">
        <v>-25424</v>
      </c>
      <c r="E78" s="8"/>
      <c r="F78" s="76">
        <v>447534</v>
      </c>
      <c r="G78" s="8"/>
      <c r="H78" s="76">
        <v>331966</v>
      </c>
      <c r="I78" s="13"/>
      <c r="J78" s="13">
        <v>367018</v>
      </c>
      <c r="K78" s="17"/>
    </row>
    <row r="79" spans="1:16" ht="18" customHeight="1" x14ac:dyDescent="0.25">
      <c r="A79" s="77" t="s">
        <v>110</v>
      </c>
      <c r="B79" s="7"/>
      <c r="D79" s="95">
        <v>5771412</v>
      </c>
      <c r="E79" s="8"/>
      <c r="F79" s="95">
        <v>5675948</v>
      </c>
      <c r="G79" s="8"/>
      <c r="H79" s="95">
        <v>141313</v>
      </c>
      <c r="I79" s="13"/>
      <c r="J79" s="11">
        <v>141313</v>
      </c>
      <c r="K79" s="17"/>
    </row>
    <row r="80" spans="1:16" ht="18" customHeight="1" x14ac:dyDescent="0.25">
      <c r="A80" s="3" t="s">
        <v>39</v>
      </c>
      <c r="B80" s="7"/>
      <c r="D80" s="76">
        <f>SUM(D73:D79)</f>
        <v>10255082</v>
      </c>
      <c r="E80" s="8"/>
      <c r="F80" s="76">
        <f>SUM(F73:F79)</f>
        <v>10632576</v>
      </c>
      <c r="G80" s="8"/>
      <c r="H80" s="76">
        <v>4414242</v>
      </c>
      <c r="I80" s="8"/>
      <c r="J80" s="8">
        <f>SUM(J73:J79)</f>
        <v>4449294</v>
      </c>
      <c r="K80" s="18"/>
    </row>
    <row r="81" spans="1:11" ht="18" customHeight="1" x14ac:dyDescent="0.25">
      <c r="A81" s="24" t="s">
        <v>111</v>
      </c>
      <c r="B81" s="7"/>
      <c r="D81" s="95">
        <v>119861</v>
      </c>
      <c r="E81" s="8"/>
      <c r="F81" s="95">
        <v>119537</v>
      </c>
      <c r="G81" s="8"/>
      <c r="H81" s="11">
        <v>0</v>
      </c>
      <c r="I81" s="8"/>
      <c r="J81" s="11">
        <v>0</v>
      </c>
      <c r="K81" s="9"/>
    </row>
    <row r="82" spans="1:11" ht="18" customHeight="1" x14ac:dyDescent="0.25">
      <c r="A82" s="107" t="s">
        <v>40</v>
      </c>
      <c r="B82" s="7"/>
      <c r="D82" s="95">
        <f>SUM(D80:D81)</f>
        <v>10374943</v>
      </c>
      <c r="E82" s="8"/>
      <c r="F82" s="95">
        <f>SUM(F80:F81)</f>
        <v>10752113</v>
      </c>
      <c r="G82" s="8"/>
      <c r="H82" s="95">
        <f>SUM(H80:H81)</f>
        <v>4414242</v>
      </c>
      <c r="I82" s="8"/>
      <c r="J82" s="11">
        <f>SUM(J80:J81)</f>
        <v>4449294</v>
      </c>
      <c r="K82" s="18"/>
    </row>
    <row r="83" spans="1:11" ht="18" customHeight="1" thickBot="1" x14ac:dyDescent="0.3">
      <c r="A83" s="107" t="s">
        <v>41</v>
      </c>
      <c r="B83" s="7"/>
      <c r="D83" s="14">
        <f>SUM(D67,D82)</f>
        <v>22465207</v>
      </c>
      <c r="E83" s="8"/>
      <c r="F83" s="14">
        <f>SUM(F67,F82)</f>
        <v>22871183</v>
      </c>
      <c r="G83" s="8"/>
      <c r="H83" s="14">
        <f>SUM(H67,H82)</f>
        <v>6962417</v>
      </c>
      <c r="I83" s="8"/>
      <c r="J83" s="14">
        <f>SUM(J67,J82)</f>
        <v>6992258</v>
      </c>
      <c r="K83" s="18"/>
    </row>
    <row r="84" spans="1:11" ht="12" customHeight="1" thickTop="1" x14ac:dyDescent="0.25">
      <c r="D84" s="76">
        <f>D83-D33</f>
        <v>0</v>
      </c>
      <c r="E84" s="76"/>
      <c r="F84" s="76">
        <f>F83-F33</f>
        <v>0</v>
      </c>
      <c r="G84" s="76"/>
      <c r="H84" s="76">
        <f>H83-H33</f>
        <v>0</v>
      </c>
      <c r="I84" s="76"/>
      <c r="J84" s="76">
        <f>J83-J33</f>
        <v>0</v>
      </c>
      <c r="K84" s="60"/>
    </row>
    <row r="85" spans="1:11" ht="18" customHeight="1" x14ac:dyDescent="0.25">
      <c r="A85" s="3" t="s">
        <v>190</v>
      </c>
      <c r="F85" s="76"/>
    </row>
    <row r="86" spans="1:11" ht="13.5" customHeight="1" x14ac:dyDescent="0.25"/>
    <row r="87" spans="1:11" ht="13.5" customHeight="1" x14ac:dyDescent="0.25">
      <c r="A87" s="61"/>
    </row>
    <row r="88" spans="1:11" ht="13.5" customHeight="1" x14ac:dyDescent="0.25">
      <c r="A88" s="20"/>
    </row>
    <row r="89" spans="1:11" ht="13.5" customHeight="1" x14ac:dyDescent="0.25">
      <c r="B89" s="3" t="s">
        <v>42</v>
      </c>
    </row>
    <row r="90" spans="1:11" ht="13.5" customHeight="1" x14ac:dyDescent="0.25">
      <c r="A90" s="61"/>
    </row>
    <row r="95" spans="1:11" ht="19.8" x14ac:dyDescent="0.25">
      <c r="F95" s="18"/>
      <c r="G95" s="18"/>
      <c r="H95" s="18"/>
      <c r="I95" s="18"/>
      <c r="J95" s="18"/>
      <c r="K95" s="18"/>
    </row>
    <row r="96" spans="1:11" ht="19.8" x14ac:dyDescent="0.25">
      <c r="F96" s="18"/>
      <c r="G96" s="18"/>
      <c r="H96" s="18"/>
      <c r="I96" s="18"/>
      <c r="J96" s="18"/>
      <c r="K96" s="18"/>
    </row>
    <row r="97" spans="6:11" ht="19.8" x14ac:dyDescent="0.25">
      <c r="F97" s="18"/>
      <c r="G97" s="18"/>
      <c r="H97" s="18"/>
      <c r="I97" s="18"/>
      <c r="J97" s="18"/>
      <c r="K97" s="18"/>
    </row>
    <row r="98" spans="6:11" ht="19.8" x14ac:dyDescent="0.25">
      <c r="F98" s="18"/>
      <c r="G98" s="18"/>
      <c r="H98" s="18"/>
      <c r="I98" s="18"/>
      <c r="J98" s="18"/>
      <c r="K98" s="18"/>
    </row>
    <row r="99" spans="6:11" ht="19.8" x14ac:dyDescent="0.25">
      <c r="F99" s="18"/>
      <c r="G99" s="18"/>
      <c r="H99" s="18"/>
      <c r="I99" s="18"/>
      <c r="J99" s="18"/>
      <c r="K99" s="18"/>
    </row>
    <row r="100" spans="6:11" ht="19.8" x14ac:dyDescent="0.25">
      <c r="F100" s="18"/>
      <c r="G100" s="18"/>
      <c r="H100" s="18"/>
      <c r="I100" s="18"/>
      <c r="J100" s="18"/>
      <c r="K100" s="18"/>
    </row>
    <row r="101" spans="6:11" ht="19.8" x14ac:dyDescent="0.25">
      <c r="F101" s="18"/>
      <c r="G101" s="18"/>
      <c r="H101" s="18"/>
      <c r="I101" s="18"/>
      <c r="J101" s="18"/>
      <c r="K101" s="18"/>
    </row>
    <row r="102" spans="6:11" ht="19.8" x14ac:dyDescent="0.25">
      <c r="F102" s="18"/>
      <c r="G102" s="18"/>
      <c r="H102" s="18"/>
      <c r="I102" s="18"/>
      <c r="J102" s="18"/>
      <c r="K102" s="18"/>
    </row>
    <row r="103" spans="6:11" ht="19.8" x14ac:dyDescent="0.25">
      <c r="F103" s="18"/>
      <c r="G103" s="18"/>
      <c r="H103" s="18"/>
      <c r="I103" s="18"/>
      <c r="J103" s="18"/>
      <c r="K103" s="18"/>
    </row>
    <row r="104" spans="6:11" ht="19.8" x14ac:dyDescent="0.25">
      <c r="F104" s="18"/>
      <c r="G104" s="18"/>
      <c r="H104" s="18"/>
      <c r="I104" s="18"/>
      <c r="J104" s="18"/>
      <c r="K104" s="18"/>
    </row>
    <row r="105" spans="6:11" ht="19.8" x14ac:dyDescent="0.25">
      <c r="F105" s="18"/>
      <c r="G105" s="18"/>
      <c r="H105" s="18"/>
      <c r="I105" s="18"/>
      <c r="J105" s="18"/>
      <c r="K105" s="18"/>
    </row>
    <row r="106" spans="6:11" ht="19.8" x14ac:dyDescent="0.25">
      <c r="F106" s="18"/>
      <c r="G106" s="18"/>
      <c r="H106" s="18"/>
      <c r="I106" s="18"/>
      <c r="J106" s="18"/>
      <c r="K106" s="18"/>
    </row>
    <row r="107" spans="6:11" ht="19.8" x14ac:dyDescent="0.25">
      <c r="F107" s="18"/>
      <c r="G107" s="18"/>
      <c r="H107" s="18"/>
      <c r="I107" s="18"/>
      <c r="J107" s="18"/>
      <c r="K107" s="18"/>
    </row>
    <row r="108" spans="6:11" ht="19.8" x14ac:dyDescent="0.25">
      <c r="F108" s="18"/>
      <c r="G108" s="18"/>
      <c r="H108" s="18"/>
      <c r="I108" s="18"/>
      <c r="J108" s="18"/>
      <c r="K108" s="18"/>
    </row>
    <row r="109" spans="6:11" ht="19.8" x14ac:dyDescent="0.25">
      <c r="F109" s="18"/>
      <c r="G109" s="18"/>
      <c r="H109" s="18"/>
      <c r="I109" s="18"/>
      <c r="J109" s="18"/>
      <c r="K109" s="18"/>
    </row>
    <row r="110" spans="6:11" ht="19.8" x14ac:dyDescent="0.25">
      <c r="F110" s="18"/>
      <c r="G110" s="18"/>
      <c r="H110" s="18"/>
      <c r="I110" s="18"/>
      <c r="J110" s="18"/>
      <c r="K110" s="18"/>
    </row>
    <row r="111" spans="6:11" ht="19.8" x14ac:dyDescent="0.25">
      <c r="F111" s="18"/>
      <c r="G111" s="18"/>
      <c r="H111" s="18"/>
      <c r="I111" s="18"/>
      <c r="J111" s="18"/>
      <c r="K111" s="18"/>
    </row>
    <row r="112" spans="6:11" ht="19.8" x14ac:dyDescent="0.25">
      <c r="F112" s="18"/>
      <c r="G112" s="18"/>
      <c r="H112" s="18"/>
      <c r="I112" s="18"/>
      <c r="J112" s="18"/>
      <c r="K112" s="18"/>
    </row>
    <row r="113" spans="6:11" ht="19.8" x14ac:dyDescent="0.25">
      <c r="F113" s="18"/>
      <c r="G113" s="18"/>
      <c r="H113" s="18"/>
      <c r="I113" s="18"/>
      <c r="J113" s="18"/>
      <c r="K113" s="18"/>
    </row>
    <row r="114" spans="6:11" ht="19.8" x14ac:dyDescent="0.25">
      <c r="F114" s="18"/>
      <c r="G114" s="18"/>
      <c r="H114" s="18"/>
      <c r="I114" s="18"/>
      <c r="J114" s="18"/>
      <c r="K114" s="18"/>
    </row>
    <row r="115" spans="6:11" ht="19.8" x14ac:dyDescent="0.25">
      <c r="F115" s="18"/>
      <c r="G115" s="18"/>
      <c r="H115" s="18"/>
      <c r="I115" s="18"/>
      <c r="J115" s="18"/>
      <c r="K115" s="18"/>
    </row>
    <row r="116" spans="6:11" ht="19.8" x14ac:dyDescent="0.25">
      <c r="F116" s="18"/>
      <c r="G116" s="18"/>
      <c r="H116" s="18"/>
      <c r="I116" s="18"/>
      <c r="J116" s="18"/>
      <c r="K116" s="18"/>
    </row>
    <row r="117" spans="6:11" ht="19.8" x14ac:dyDescent="0.25">
      <c r="F117" s="18"/>
      <c r="G117" s="18"/>
      <c r="H117" s="18"/>
      <c r="I117" s="18"/>
      <c r="J117" s="18"/>
      <c r="K117" s="18"/>
    </row>
    <row r="118" spans="6:11" ht="19.8" x14ac:dyDescent="0.25">
      <c r="F118" s="18"/>
      <c r="G118" s="18"/>
      <c r="H118" s="18"/>
      <c r="I118" s="18"/>
      <c r="J118" s="18"/>
      <c r="K118" s="18"/>
    </row>
    <row r="119" spans="6:11" ht="19.8" x14ac:dyDescent="0.25">
      <c r="F119" s="18"/>
      <c r="G119" s="18"/>
      <c r="H119" s="18"/>
      <c r="I119" s="18"/>
      <c r="J119" s="18"/>
      <c r="K119" s="18"/>
    </row>
    <row r="120" spans="6:11" ht="19.8" x14ac:dyDescent="0.25">
      <c r="F120" s="18"/>
      <c r="G120" s="18"/>
      <c r="H120" s="18"/>
      <c r="I120" s="18"/>
      <c r="J120" s="18"/>
      <c r="K120" s="18"/>
    </row>
    <row r="121" spans="6:11" ht="19.8" x14ac:dyDescent="0.25">
      <c r="F121" s="18"/>
      <c r="G121" s="18"/>
      <c r="H121" s="18"/>
      <c r="I121" s="18"/>
      <c r="J121" s="18"/>
      <c r="K121" s="18"/>
    </row>
    <row r="122" spans="6:11" ht="19.8" x14ac:dyDescent="0.25">
      <c r="F122" s="18"/>
      <c r="G122" s="18"/>
      <c r="H122" s="18"/>
      <c r="I122" s="18"/>
      <c r="J122" s="18"/>
      <c r="K122" s="18"/>
    </row>
  </sheetData>
  <mergeCells count="6">
    <mergeCell ref="D5:G5"/>
    <mergeCell ref="H5:J5"/>
    <mergeCell ref="D40:G40"/>
    <mergeCell ref="H40:J40"/>
    <mergeCell ref="A36:K36"/>
    <mergeCell ref="A37:K37"/>
  </mergeCells>
  <pageMargins left="0.78740157480314965" right="0.39370078740157483" top="0.78740157480314965" bottom="0.39370078740157483" header="0.19685039370078741" footer="0.19685039370078741"/>
  <pageSetup paperSize="9" scale="79" fitToWidth="0" fitToHeight="0" orientation="portrait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1"/>
  <sheetViews>
    <sheetView showGridLines="0" zoomScale="85" zoomScaleNormal="85" zoomScaleSheetLayoutView="115" workbookViewId="0">
      <selection activeCell="M21" sqref="M21"/>
    </sheetView>
  </sheetViews>
  <sheetFormatPr defaultColWidth="9.33203125" defaultRowHeight="22.5" customHeight="1" x14ac:dyDescent="0.25"/>
  <cols>
    <col min="1" max="1" width="47.5546875" style="3" customWidth="1"/>
    <col min="2" max="2" width="5.6640625" style="3" customWidth="1"/>
    <col min="3" max="3" width="1.33203125" style="3" customWidth="1"/>
    <col min="4" max="4" width="14.6640625" style="3" bestFit="1" customWidth="1"/>
    <col min="5" max="5" width="1.33203125" style="3" customWidth="1"/>
    <col min="6" max="6" width="14.5546875" style="3" bestFit="1" customWidth="1"/>
    <col min="7" max="7" width="1.33203125" style="3" customWidth="1"/>
    <col min="8" max="8" width="12.6640625" style="3" customWidth="1"/>
    <col min="9" max="9" width="1.33203125" style="3" customWidth="1"/>
    <col min="10" max="10" width="12.6640625" style="3" customWidth="1"/>
    <col min="11" max="16384" width="9.33203125" style="3"/>
  </cols>
  <sheetData>
    <row r="1" spans="1:12" s="107" customFormat="1" ht="20.399999999999999" x14ac:dyDescent="0.25">
      <c r="J1" s="2" t="s">
        <v>137</v>
      </c>
    </row>
    <row r="2" spans="1:12" s="107" customFormat="1" ht="20.399999999999999" x14ac:dyDescent="0.25">
      <c r="A2" s="107" t="s">
        <v>0</v>
      </c>
    </row>
    <row r="3" spans="1:12" s="107" customFormat="1" ht="20.399999999999999" x14ac:dyDescent="0.25">
      <c r="A3" s="107" t="s">
        <v>43</v>
      </c>
    </row>
    <row r="4" spans="1:12" s="107" customFormat="1" ht="20.399999999999999" x14ac:dyDescent="0.25">
      <c r="A4" s="107" t="s">
        <v>222</v>
      </c>
    </row>
    <row r="5" spans="1:12" ht="19.8" x14ac:dyDescent="0.25">
      <c r="A5" s="1"/>
      <c r="B5" s="1"/>
      <c r="C5" s="1"/>
      <c r="D5" s="1"/>
      <c r="E5" s="1"/>
      <c r="F5" s="1"/>
      <c r="G5" s="1"/>
      <c r="H5" s="2"/>
      <c r="I5" s="1"/>
      <c r="J5" s="2" t="s">
        <v>161</v>
      </c>
    </row>
    <row r="6" spans="1:12" s="107" customFormat="1" ht="20.399999999999999" x14ac:dyDescent="0.25">
      <c r="A6" s="4"/>
      <c r="B6" s="4"/>
      <c r="C6" s="4"/>
      <c r="D6" s="5"/>
      <c r="E6" s="106" t="s">
        <v>1</v>
      </c>
      <c r="F6" s="5"/>
      <c r="G6" s="4"/>
      <c r="H6" s="5"/>
      <c r="I6" s="106" t="s">
        <v>2</v>
      </c>
      <c r="J6" s="5"/>
      <c r="L6" s="3"/>
    </row>
    <row r="7" spans="1:12" ht="19.8" x14ac:dyDescent="0.25">
      <c r="B7" s="80" t="s">
        <v>3</v>
      </c>
      <c r="D7" s="80">
        <v>2564</v>
      </c>
      <c r="F7" s="80">
        <v>2563</v>
      </c>
      <c r="H7" s="80">
        <v>2564</v>
      </c>
      <c r="J7" s="80">
        <v>2563</v>
      </c>
    </row>
    <row r="8" spans="1:12" ht="19.8" x14ac:dyDescent="0.25">
      <c r="B8" s="6"/>
      <c r="D8" s="6"/>
      <c r="F8" s="15"/>
      <c r="H8" s="6"/>
      <c r="J8" s="6"/>
    </row>
    <row r="9" spans="1:12" ht="19.8" x14ac:dyDescent="0.25">
      <c r="B9" s="6"/>
      <c r="D9" s="6"/>
      <c r="F9" s="6"/>
      <c r="H9" s="6"/>
      <c r="J9" s="6"/>
    </row>
    <row r="10" spans="1:12" ht="20.399999999999999" x14ac:dyDescent="0.25">
      <c r="A10" s="107" t="s">
        <v>44</v>
      </c>
      <c r="B10" s="7">
        <v>18</v>
      </c>
      <c r="D10" s="18"/>
      <c r="F10" s="18"/>
      <c r="H10" s="18"/>
    </row>
    <row r="11" spans="1:12" ht="19.8" x14ac:dyDescent="0.25">
      <c r="A11" s="3" t="s">
        <v>45</v>
      </c>
      <c r="B11" s="15"/>
      <c r="D11" s="8">
        <v>104029</v>
      </c>
      <c r="E11" s="8"/>
      <c r="F11" s="8">
        <v>52188</v>
      </c>
      <c r="G11" s="8"/>
      <c r="H11" s="9">
        <v>0</v>
      </c>
      <c r="I11" s="8"/>
      <c r="J11" s="8">
        <v>0</v>
      </c>
    </row>
    <row r="12" spans="1:12" ht="19.8" x14ac:dyDescent="0.25">
      <c r="A12" s="3" t="s">
        <v>46</v>
      </c>
      <c r="B12" s="7"/>
      <c r="D12" s="8">
        <v>100044</v>
      </c>
      <c r="E12" s="8"/>
      <c r="F12" s="8">
        <v>159588</v>
      </c>
      <c r="G12" s="8"/>
      <c r="H12" s="9">
        <v>0</v>
      </c>
      <c r="I12" s="8"/>
      <c r="J12" s="9">
        <v>0</v>
      </c>
    </row>
    <row r="13" spans="1:12" ht="19.8" x14ac:dyDescent="0.25">
      <c r="A13" s="3" t="s">
        <v>47</v>
      </c>
      <c r="B13" s="7"/>
      <c r="D13" s="8">
        <v>6897</v>
      </c>
      <c r="E13" s="8"/>
      <c r="F13" s="8">
        <v>7471</v>
      </c>
      <c r="G13" s="8"/>
      <c r="H13" s="9">
        <v>904</v>
      </c>
      <c r="I13" s="8"/>
      <c r="J13" s="16">
        <v>1516</v>
      </c>
    </row>
    <row r="14" spans="1:12" ht="19.8" x14ac:dyDescent="0.25">
      <c r="A14" s="3" t="s">
        <v>48</v>
      </c>
      <c r="B14" s="7">
        <v>19</v>
      </c>
      <c r="D14" s="11">
        <v>18402</v>
      </c>
      <c r="E14" s="8"/>
      <c r="F14" s="11">
        <v>4927</v>
      </c>
      <c r="G14" s="8"/>
      <c r="H14" s="32">
        <v>25905</v>
      </c>
      <c r="I14" s="13"/>
      <c r="J14" s="19">
        <v>37140</v>
      </c>
      <c r="L14" s="18"/>
    </row>
    <row r="15" spans="1:12" ht="20.399999999999999" x14ac:dyDescent="0.25">
      <c r="A15" s="107" t="s">
        <v>49</v>
      </c>
      <c r="B15" s="15"/>
      <c r="D15" s="11">
        <f>SUM(D11:D14)</f>
        <v>229372</v>
      </c>
      <c r="E15" s="8"/>
      <c r="F15" s="11">
        <f>SUM(F11:F14)</f>
        <v>224174</v>
      </c>
      <c r="G15" s="8"/>
      <c r="H15" s="100">
        <f>SUM(H11:H14)</f>
        <v>26809</v>
      </c>
      <c r="I15" s="8"/>
      <c r="J15" s="11">
        <f>SUM(J11:J14)</f>
        <v>38656</v>
      </c>
      <c r="L15" s="18"/>
    </row>
    <row r="16" spans="1:12" ht="20.399999999999999" x14ac:dyDescent="0.25">
      <c r="A16" s="107" t="s">
        <v>50</v>
      </c>
      <c r="B16" s="15"/>
      <c r="D16" s="8"/>
      <c r="E16" s="8"/>
      <c r="F16" s="8"/>
      <c r="G16" s="8"/>
      <c r="H16" s="18"/>
      <c r="I16" s="8"/>
      <c r="J16" s="8"/>
    </row>
    <row r="17" spans="1:12" ht="19.8" x14ac:dyDescent="0.25">
      <c r="A17" s="3" t="s">
        <v>51</v>
      </c>
      <c r="B17" s="15"/>
      <c r="D17" s="8">
        <v>187871</v>
      </c>
      <c r="E17" s="8"/>
      <c r="F17" s="8">
        <v>216713</v>
      </c>
      <c r="G17" s="8"/>
      <c r="H17" s="9">
        <v>0</v>
      </c>
      <c r="I17" s="8"/>
      <c r="J17" s="8">
        <v>0</v>
      </c>
    </row>
    <row r="18" spans="1:12" ht="19.8" x14ac:dyDescent="0.25">
      <c r="A18" s="3" t="s">
        <v>52</v>
      </c>
      <c r="B18" s="7"/>
      <c r="D18" s="8">
        <v>56266</v>
      </c>
      <c r="E18" s="8"/>
      <c r="F18" s="8">
        <v>85606</v>
      </c>
      <c r="G18" s="8"/>
      <c r="H18" s="9">
        <v>0</v>
      </c>
      <c r="I18" s="8"/>
      <c r="J18" s="8">
        <v>0</v>
      </c>
    </row>
    <row r="19" spans="1:12" ht="19.8" x14ac:dyDescent="0.25">
      <c r="A19" s="3" t="s">
        <v>53</v>
      </c>
      <c r="B19" s="7"/>
      <c r="D19" s="8">
        <v>4620</v>
      </c>
      <c r="E19" s="8"/>
      <c r="F19" s="8">
        <v>7198</v>
      </c>
      <c r="G19" s="8"/>
      <c r="H19" s="18">
        <v>1000</v>
      </c>
      <c r="I19" s="8"/>
      <c r="J19" s="8">
        <v>1050</v>
      </c>
    </row>
    <row r="20" spans="1:12" ht="19.8" x14ac:dyDescent="0.25">
      <c r="A20" s="3" t="s">
        <v>54</v>
      </c>
      <c r="B20" s="7"/>
      <c r="D20" s="8">
        <v>26313</v>
      </c>
      <c r="E20" s="8"/>
      <c r="F20" s="8">
        <v>32183</v>
      </c>
      <c r="G20" s="8"/>
      <c r="H20" s="18">
        <v>25</v>
      </c>
      <c r="I20" s="8"/>
      <c r="J20" s="8">
        <v>19</v>
      </c>
    </row>
    <row r="21" spans="1:12" ht="19.8" x14ac:dyDescent="0.25">
      <c r="A21" s="3" t="s">
        <v>55</v>
      </c>
      <c r="B21" s="7"/>
      <c r="D21" s="8">
        <v>189182</v>
      </c>
      <c r="E21" s="8"/>
      <c r="F21" s="8">
        <v>287684</v>
      </c>
      <c r="G21" s="8"/>
      <c r="H21" s="18">
        <v>35055</v>
      </c>
      <c r="I21" s="8"/>
      <c r="J21" s="8">
        <v>28771</v>
      </c>
    </row>
    <row r="22" spans="1:12" ht="20.399999999999999" x14ac:dyDescent="0.25">
      <c r="A22" s="107" t="s">
        <v>56</v>
      </c>
      <c r="B22" s="7"/>
      <c r="D22" s="12">
        <f>SUM(D17:D21)</f>
        <v>464252</v>
      </c>
      <c r="E22" s="8"/>
      <c r="F22" s="12">
        <f>SUM(F17:F21)</f>
        <v>629384</v>
      </c>
      <c r="G22" s="8"/>
      <c r="H22" s="101">
        <f>SUM(H17:H21)</f>
        <v>36080</v>
      </c>
      <c r="I22" s="8"/>
      <c r="J22" s="12">
        <f>SUM(J17:J21)</f>
        <v>29840</v>
      </c>
    </row>
    <row r="23" spans="1:12" ht="20.399999999999999" x14ac:dyDescent="0.25">
      <c r="A23" s="107" t="s">
        <v>200</v>
      </c>
      <c r="B23" s="7"/>
      <c r="D23" s="8">
        <f>SUM(D15-D22)</f>
        <v>-234880</v>
      </c>
      <c r="E23" s="8"/>
      <c r="F23" s="8">
        <f>SUM(F15-F22)</f>
        <v>-405210</v>
      </c>
      <c r="G23" s="8"/>
      <c r="H23" s="8">
        <f>SUM(H15-H22)</f>
        <v>-9271</v>
      </c>
      <c r="I23" s="8"/>
      <c r="J23" s="8">
        <f>SUM(J15-J22)</f>
        <v>8816</v>
      </c>
    </row>
    <row r="24" spans="1:12" ht="19.8" x14ac:dyDescent="0.25">
      <c r="A24" s="3" t="s">
        <v>246</v>
      </c>
      <c r="B24" s="7">
        <v>9</v>
      </c>
      <c r="D24" s="8">
        <v>6769</v>
      </c>
      <c r="E24" s="8"/>
      <c r="F24" s="8">
        <v>-1327</v>
      </c>
      <c r="G24" s="8"/>
      <c r="H24" s="9">
        <v>0</v>
      </c>
      <c r="I24" s="8"/>
      <c r="J24" s="8">
        <v>0</v>
      </c>
    </row>
    <row r="25" spans="1:12" ht="19.8" x14ac:dyDescent="0.25">
      <c r="A25" s="3" t="s">
        <v>197</v>
      </c>
      <c r="B25" s="7"/>
      <c r="D25" s="8">
        <v>11917</v>
      </c>
      <c r="E25" s="8"/>
      <c r="F25" s="8">
        <v>12412</v>
      </c>
      <c r="G25" s="8"/>
      <c r="H25" s="51">
        <v>13598</v>
      </c>
      <c r="I25" s="8"/>
      <c r="J25" s="16">
        <v>22210</v>
      </c>
    </row>
    <row r="26" spans="1:12" s="20" customFormat="1" ht="19.8" x14ac:dyDescent="0.25">
      <c r="A26" s="3" t="s">
        <v>57</v>
      </c>
      <c r="B26" s="7">
        <v>20</v>
      </c>
      <c r="C26" s="3"/>
      <c r="D26" s="11">
        <v>-62779</v>
      </c>
      <c r="E26" s="8"/>
      <c r="F26" s="11">
        <v>-65851</v>
      </c>
      <c r="G26" s="8"/>
      <c r="H26" s="100">
        <v>-19177</v>
      </c>
      <c r="I26" s="13"/>
      <c r="J26" s="32">
        <v>-22151</v>
      </c>
      <c r="L26" s="3"/>
    </row>
    <row r="27" spans="1:12" ht="20.399999999999999" x14ac:dyDescent="0.25">
      <c r="A27" s="107" t="s">
        <v>199</v>
      </c>
      <c r="B27" s="7"/>
      <c r="D27" s="9">
        <f>SUM(D23:D26)</f>
        <v>-278973</v>
      </c>
      <c r="E27" s="8"/>
      <c r="F27" s="9">
        <f>SUM(F23:F26)</f>
        <v>-459976</v>
      </c>
      <c r="G27" s="8"/>
      <c r="H27" s="8">
        <f>SUM(H23:H26)</f>
        <v>-14850</v>
      </c>
      <c r="I27" s="13"/>
      <c r="J27" s="49">
        <f>SUM(J23:J26)</f>
        <v>8875</v>
      </c>
      <c r="L27" s="20"/>
    </row>
    <row r="28" spans="1:12" ht="19.8" x14ac:dyDescent="0.25">
      <c r="A28" s="3" t="s">
        <v>211</v>
      </c>
      <c r="B28" s="7">
        <v>21</v>
      </c>
      <c r="D28" s="11">
        <v>-3434</v>
      </c>
      <c r="E28" s="8"/>
      <c r="F28" s="11">
        <v>-99001</v>
      </c>
      <c r="G28" s="8"/>
      <c r="H28" s="102">
        <v>786</v>
      </c>
      <c r="I28" s="8"/>
      <c r="J28" s="19">
        <v>-13964</v>
      </c>
    </row>
    <row r="29" spans="1:12" ht="21" thickBot="1" x14ac:dyDescent="0.3">
      <c r="A29" s="107" t="s">
        <v>208</v>
      </c>
      <c r="B29" s="15"/>
      <c r="D29" s="21">
        <f>SUM(D27:D28)</f>
        <v>-282407</v>
      </c>
      <c r="E29" s="8"/>
      <c r="F29" s="21">
        <f>SUM(F27:F28)</f>
        <v>-558977</v>
      </c>
      <c r="G29" s="8"/>
      <c r="H29" s="21">
        <f>SUM(H27:H28)</f>
        <v>-14064</v>
      </c>
      <c r="I29" s="8"/>
      <c r="J29" s="21">
        <f>SUM(J27:J28)</f>
        <v>-5089</v>
      </c>
    </row>
    <row r="30" spans="1:12" ht="21" thickTop="1" x14ac:dyDescent="0.25">
      <c r="A30" s="107"/>
      <c r="B30" s="15"/>
      <c r="D30" s="17"/>
      <c r="E30" s="8"/>
      <c r="F30" s="17"/>
      <c r="G30" s="8"/>
      <c r="H30" s="17"/>
      <c r="I30" s="8"/>
      <c r="J30" s="17"/>
    </row>
    <row r="31" spans="1:12" ht="20.399999999999999" x14ac:dyDescent="0.25">
      <c r="A31" s="22" t="s">
        <v>198</v>
      </c>
      <c r="B31" s="15"/>
      <c r="D31" s="17"/>
      <c r="E31" s="8"/>
      <c r="F31" s="17"/>
      <c r="G31" s="8"/>
      <c r="H31" s="17"/>
      <c r="I31" s="18"/>
      <c r="J31" s="17"/>
    </row>
    <row r="32" spans="1:12" ht="20.399999999999999" thickBot="1" x14ac:dyDescent="0.3">
      <c r="A32" s="29" t="s">
        <v>115</v>
      </c>
      <c r="B32" s="15"/>
      <c r="D32" s="17">
        <f>SUM(D29-D33)</f>
        <v>-287788</v>
      </c>
      <c r="E32" s="18"/>
      <c r="F32" s="17">
        <f>SUM(F29-F33)</f>
        <v>-550230</v>
      </c>
      <c r="G32" s="18"/>
      <c r="H32" s="52">
        <f>H29</f>
        <v>-14064</v>
      </c>
      <c r="I32" s="18"/>
      <c r="J32" s="52">
        <f>J29</f>
        <v>-5089</v>
      </c>
    </row>
    <row r="33" spans="1:12" ht="20.399999999999999" thickTop="1" x14ac:dyDescent="0.25">
      <c r="A33" s="29" t="s">
        <v>116</v>
      </c>
      <c r="B33" s="15"/>
      <c r="D33" s="11">
        <v>5381</v>
      </c>
      <c r="E33" s="18"/>
      <c r="F33" s="53">
        <v>-8747</v>
      </c>
      <c r="G33" s="18"/>
      <c r="H33" s="17"/>
      <c r="I33" s="18"/>
      <c r="J33" s="17"/>
    </row>
    <row r="34" spans="1:12" ht="20.399999999999999" thickBot="1" x14ac:dyDescent="0.3">
      <c r="A34" s="23"/>
      <c r="B34" s="15"/>
      <c r="D34" s="44">
        <f>SUM(D32:D33)</f>
        <v>-282407</v>
      </c>
      <c r="E34" s="18"/>
      <c r="F34" s="44">
        <f>SUM(F32:F33)</f>
        <v>-558977</v>
      </c>
      <c r="G34" s="18"/>
      <c r="H34" s="17"/>
      <c r="I34" s="18"/>
      <c r="J34" s="17"/>
    </row>
    <row r="35" spans="1:12" ht="21" thickTop="1" x14ac:dyDescent="0.25">
      <c r="A35" s="22" t="s">
        <v>212</v>
      </c>
      <c r="B35" s="15"/>
      <c r="D35" s="17"/>
      <c r="E35" s="18"/>
      <c r="F35" s="17"/>
      <c r="G35" s="18"/>
      <c r="H35" s="17"/>
      <c r="I35" s="18"/>
      <c r="J35" s="17"/>
    </row>
    <row r="36" spans="1:12" ht="20.399999999999999" x14ac:dyDescent="0.25">
      <c r="A36" s="107" t="s">
        <v>58</v>
      </c>
      <c r="B36" s="7">
        <v>22</v>
      </c>
      <c r="D36" s="18"/>
      <c r="F36" s="18"/>
      <c r="H36" s="18"/>
      <c r="J36" s="18"/>
    </row>
    <row r="37" spans="1:12" ht="20.399999999999999" thickBot="1" x14ac:dyDescent="0.3">
      <c r="A37" s="28" t="s">
        <v>241</v>
      </c>
      <c r="D37" s="103">
        <f>(D32/166682701)*1000</f>
        <v>-1.7265618943863887</v>
      </c>
      <c r="E37" s="25"/>
      <c r="F37" s="104">
        <f>F32/166682.701</f>
        <v>-3.3010624179890149</v>
      </c>
      <c r="G37" s="25"/>
      <c r="H37" s="103">
        <f>(H32/166682701)*1000</f>
        <v>-8.437588253384494E-2</v>
      </c>
      <c r="I37" s="25"/>
      <c r="J37" s="104">
        <f>J32/166682.701</f>
        <v>-3.0531062728579136E-2</v>
      </c>
    </row>
    <row r="38" spans="1:12" ht="20.399999999999999" thickTop="1" x14ac:dyDescent="0.25">
      <c r="D38" s="26"/>
      <c r="E38" s="25"/>
      <c r="F38" s="26"/>
      <c r="G38" s="25"/>
      <c r="H38" s="26"/>
      <c r="I38" s="25"/>
      <c r="J38" s="26"/>
    </row>
    <row r="39" spans="1:12" ht="19.8" x14ac:dyDescent="0.25">
      <c r="D39" s="26"/>
      <c r="E39" s="25"/>
      <c r="F39" s="26"/>
      <c r="G39" s="25"/>
      <c r="H39" s="26"/>
      <c r="I39" s="25"/>
      <c r="J39" s="26"/>
    </row>
    <row r="40" spans="1:12" ht="20.399999999999999" x14ac:dyDescent="0.25">
      <c r="A40" s="3" t="s">
        <v>190</v>
      </c>
      <c r="L40" s="107"/>
    </row>
    <row r="41" spans="1:12" s="107" customFormat="1" ht="21" customHeight="1" x14ac:dyDescent="0.25">
      <c r="J41" s="2" t="s">
        <v>137</v>
      </c>
    </row>
    <row r="42" spans="1:12" s="107" customFormat="1" ht="21" customHeight="1" x14ac:dyDescent="0.25">
      <c r="A42" s="107" t="s">
        <v>0</v>
      </c>
      <c r="J42" s="30"/>
    </row>
    <row r="43" spans="1:12" s="107" customFormat="1" ht="21" customHeight="1" x14ac:dyDescent="0.25">
      <c r="A43" s="22" t="s">
        <v>112</v>
      </c>
      <c r="B43" s="22"/>
      <c r="C43" s="22"/>
      <c r="D43" s="33"/>
      <c r="E43" s="22"/>
      <c r="F43" s="33"/>
      <c r="G43" s="22"/>
      <c r="H43" s="33"/>
      <c r="I43" s="22"/>
      <c r="J43" s="33"/>
    </row>
    <row r="44" spans="1:12" s="107" customFormat="1" ht="21" customHeight="1" x14ac:dyDescent="0.25">
      <c r="A44" s="107" t="s">
        <v>222</v>
      </c>
      <c r="B44" s="22"/>
      <c r="C44" s="22"/>
      <c r="D44" s="33"/>
      <c r="E44" s="22"/>
      <c r="F44" s="33"/>
      <c r="G44" s="22"/>
      <c r="H44" s="33"/>
      <c r="I44" s="22"/>
      <c r="J44" s="33"/>
    </row>
    <row r="45" spans="1:12" ht="21" customHeight="1" x14ac:dyDescent="0.25">
      <c r="A45" s="23"/>
      <c r="B45" s="34"/>
      <c r="C45" s="34"/>
      <c r="D45" s="35"/>
      <c r="E45" s="34"/>
      <c r="F45" s="35"/>
      <c r="G45" s="34"/>
      <c r="H45" s="35"/>
      <c r="I45" s="34"/>
      <c r="J45" s="2" t="s">
        <v>138</v>
      </c>
    </row>
    <row r="46" spans="1:12" s="107" customFormat="1" ht="21" customHeight="1" x14ac:dyDescent="0.25">
      <c r="A46" s="4"/>
      <c r="B46" s="4"/>
      <c r="C46" s="4"/>
      <c r="D46" s="36"/>
      <c r="E46" s="37" t="s">
        <v>1</v>
      </c>
      <c r="F46" s="36"/>
      <c r="G46" s="38"/>
      <c r="H46" s="36"/>
      <c r="I46" s="37" t="s">
        <v>2</v>
      </c>
      <c r="J46" s="36"/>
    </row>
    <row r="47" spans="1:12" ht="21" customHeight="1" x14ac:dyDescent="0.25">
      <c r="A47" s="23"/>
      <c r="B47" s="80" t="s">
        <v>3</v>
      </c>
      <c r="D47" s="80">
        <v>2564</v>
      </c>
      <c r="F47" s="80">
        <v>2563</v>
      </c>
      <c r="H47" s="80">
        <v>2564</v>
      </c>
      <c r="J47" s="80">
        <v>2563</v>
      </c>
    </row>
    <row r="48" spans="1:12" ht="19.8" x14ac:dyDescent="0.25">
      <c r="B48" s="6"/>
      <c r="D48" s="6"/>
      <c r="F48" s="15"/>
      <c r="H48" s="6"/>
      <c r="J48" s="15"/>
    </row>
    <row r="49" spans="1:10" ht="19.8" x14ac:dyDescent="0.25">
      <c r="B49" s="6"/>
      <c r="D49" s="6"/>
      <c r="F49" s="74"/>
      <c r="H49" s="6"/>
      <c r="J49" s="15"/>
    </row>
    <row r="50" spans="1:10" ht="21" customHeight="1" thickBot="1" x14ac:dyDescent="0.3">
      <c r="A50" s="107" t="s">
        <v>208</v>
      </c>
      <c r="B50" s="39"/>
      <c r="C50" s="23"/>
      <c r="D50" s="14">
        <f>SUM(D34)</f>
        <v>-282407</v>
      </c>
      <c r="E50" s="17"/>
      <c r="F50" s="14">
        <f>SUM(F34)</f>
        <v>-558977</v>
      </c>
      <c r="G50" s="17"/>
      <c r="H50" s="14">
        <f>H32</f>
        <v>-14064</v>
      </c>
      <c r="I50" s="40"/>
      <c r="J50" s="14">
        <f>J32</f>
        <v>-5089</v>
      </c>
    </row>
    <row r="51" spans="1:10" ht="21" customHeight="1" thickTop="1" x14ac:dyDescent="0.25">
      <c r="B51" s="39"/>
      <c r="C51" s="23"/>
      <c r="D51" s="17"/>
      <c r="E51" s="17"/>
      <c r="F51" s="17"/>
      <c r="G51" s="17"/>
      <c r="H51" s="17"/>
      <c r="I51" s="40"/>
      <c r="J51" s="17"/>
    </row>
    <row r="52" spans="1:10" ht="21" customHeight="1" x14ac:dyDescent="0.25">
      <c r="A52" s="107" t="s">
        <v>113</v>
      </c>
      <c r="B52" s="39"/>
      <c r="C52" s="23"/>
      <c r="D52" s="17"/>
      <c r="E52" s="17"/>
      <c r="F52" s="17"/>
      <c r="G52" s="17"/>
      <c r="H52" s="17"/>
      <c r="I52" s="40"/>
      <c r="J52" s="17"/>
    </row>
    <row r="53" spans="1:10" ht="21" customHeight="1" x14ac:dyDescent="0.25">
      <c r="A53" s="54" t="s">
        <v>160</v>
      </c>
      <c r="B53" s="39"/>
      <c r="C53" s="23"/>
      <c r="D53" s="17"/>
      <c r="E53" s="17"/>
      <c r="F53" s="17"/>
      <c r="G53" s="17"/>
      <c r="H53" s="17"/>
      <c r="I53" s="40"/>
      <c r="J53" s="17"/>
    </row>
    <row r="54" spans="1:10" ht="21" customHeight="1" x14ac:dyDescent="0.25">
      <c r="A54" s="3" t="s">
        <v>114</v>
      </c>
      <c r="B54" s="39"/>
      <c r="C54" s="23"/>
      <c r="D54" s="17"/>
      <c r="E54" s="17"/>
      <c r="F54" s="17"/>
      <c r="G54" s="17"/>
      <c r="H54" s="17"/>
      <c r="I54" s="40"/>
      <c r="J54" s="17"/>
    </row>
    <row r="55" spans="1:10" ht="21" customHeight="1" x14ac:dyDescent="0.25">
      <c r="A55" s="3" t="s">
        <v>148</v>
      </c>
      <c r="B55" s="39"/>
      <c r="C55" s="23"/>
      <c r="D55" s="31">
        <v>-1176</v>
      </c>
      <c r="E55" s="105"/>
      <c r="F55" s="31">
        <v>-115</v>
      </c>
      <c r="G55" s="105"/>
      <c r="H55" s="16">
        <v>0</v>
      </c>
      <c r="I55" s="50"/>
      <c r="J55" s="16">
        <v>0</v>
      </c>
    </row>
    <row r="56" spans="1:10" ht="21" customHeight="1" x14ac:dyDescent="0.25">
      <c r="A56" s="3" t="s">
        <v>169</v>
      </c>
      <c r="B56" s="69">
        <v>9</v>
      </c>
      <c r="C56" s="23"/>
      <c r="D56" s="19">
        <v>1821</v>
      </c>
      <c r="E56" s="105"/>
      <c r="F56" s="19">
        <v>-3027</v>
      </c>
      <c r="G56" s="105"/>
      <c r="H56" s="19">
        <v>0</v>
      </c>
      <c r="I56" s="50"/>
      <c r="J56" s="19">
        <v>0</v>
      </c>
    </row>
    <row r="57" spans="1:10" ht="21" customHeight="1" x14ac:dyDescent="0.25">
      <c r="A57" s="3" t="s">
        <v>160</v>
      </c>
      <c r="B57" s="69"/>
      <c r="C57" s="23"/>
      <c r="D57" s="31"/>
      <c r="E57" s="50"/>
      <c r="F57" s="31"/>
      <c r="G57" s="50"/>
      <c r="H57" s="16"/>
      <c r="I57" s="50"/>
      <c r="J57" s="16"/>
    </row>
    <row r="58" spans="1:10" ht="21" customHeight="1" x14ac:dyDescent="0.25">
      <c r="A58" s="3" t="s">
        <v>191</v>
      </c>
      <c r="B58" s="39"/>
      <c r="C58" s="23"/>
      <c r="D58" s="79">
        <f>SUM(D55:D57)</f>
        <v>645</v>
      </c>
      <c r="E58" s="50"/>
      <c r="F58" s="79">
        <f>SUM(F55:F57)</f>
        <v>-3142</v>
      </c>
      <c r="G58" s="50"/>
      <c r="H58" s="19">
        <f>SUM(H55:H57)</f>
        <v>0</v>
      </c>
      <c r="I58" s="50"/>
      <c r="J58" s="19">
        <f>SUM(J55:J57)</f>
        <v>0</v>
      </c>
    </row>
    <row r="59" spans="1:10" ht="21" customHeight="1" x14ac:dyDescent="0.25">
      <c r="A59" s="54" t="s">
        <v>181</v>
      </c>
      <c r="B59" s="39"/>
      <c r="C59" s="23"/>
      <c r="D59" s="31"/>
      <c r="E59" s="50"/>
      <c r="F59" s="31"/>
      <c r="G59" s="50"/>
      <c r="H59" s="16"/>
      <c r="I59" s="50"/>
      <c r="J59" s="16"/>
    </row>
    <row r="60" spans="1:10" ht="21" customHeight="1" x14ac:dyDescent="0.25">
      <c r="A60" s="3" t="s">
        <v>206</v>
      </c>
      <c r="B60" s="39"/>
      <c r="C60" s="23"/>
      <c r="D60" s="31"/>
      <c r="E60" s="50"/>
      <c r="F60" s="31"/>
      <c r="G60" s="50"/>
      <c r="H60" s="16"/>
      <c r="I60" s="50"/>
      <c r="J60" s="16"/>
    </row>
    <row r="61" spans="1:10" ht="21" customHeight="1" x14ac:dyDescent="0.25">
      <c r="A61" s="3" t="s">
        <v>207</v>
      </c>
      <c r="B61" s="39"/>
      <c r="C61" s="23"/>
      <c r="D61" s="16">
        <v>20673</v>
      </c>
      <c r="E61" s="105"/>
      <c r="F61" s="16">
        <v>0</v>
      </c>
      <c r="G61" s="105"/>
      <c r="H61" s="16">
        <v>0</v>
      </c>
      <c r="I61" s="105"/>
      <c r="J61" s="16">
        <v>0</v>
      </c>
    </row>
    <row r="62" spans="1:10" ht="21" customHeight="1" x14ac:dyDescent="0.25">
      <c r="A62" s="3" t="s">
        <v>169</v>
      </c>
      <c r="B62" s="69">
        <v>9</v>
      </c>
      <c r="C62" s="23"/>
      <c r="D62" s="19">
        <v>208</v>
      </c>
      <c r="E62" s="105"/>
      <c r="F62" s="19">
        <v>2374</v>
      </c>
      <c r="G62" s="105"/>
      <c r="H62" s="19">
        <v>0</v>
      </c>
      <c r="I62" s="50"/>
      <c r="J62" s="19">
        <v>0</v>
      </c>
    </row>
    <row r="63" spans="1:10" ht="21" customHeight="1" x14ac:dyDescent="0.25">
      <c r="A63" s="3" t="s">
        <v>181</v>
      </c>
      <c r="B63" s="69"/>
      <c r="C63" s="23"/>
      <c r="D63" s="16"/>
      <c r="E63" s="50"/>
      <c r="F63" s="16"/>
      <c r="G63" s="50"/>
      <c r="H63" s="16"/>
      <c r="I63" s="50"/>
      <c r="J63" s="16"/>
    </row>
    <row r="64" spans="1:10" ht="21" customHeight="1" x14ac:dyDescent="0.25">
      <c r="A64" s="3" t="s">
        <v>191</v>
      </c>
      <c r="B64" s="69"/>
      <c r="C64" s="23"/>
      <c r="D64" s="16">
        <f>SUM(D61:D63)</f>
        <v>20881</v>
      </c>
      <c r="E64" s="50"/>
      <c r="F64" s="16">
        <f>SUM(F61:F63)</f>
        <v>2374</v>
      </c>
      <c r="G64" s="50"/>
      <c r="H64" s="16">
        <f>SUM(H61:H63)</f>
        <v>0</v>
      </c>
      <c r="I64" s="50"/>
      <c r="J64" s="16">
        <f>SUM(J61:J63)</f>
        <v>0</v>
      </c>
    </row>
    <row r="65" spans="1:12" ht="21" customHeight="1" x14ac:dyDescent="0.25">
      <c r="A65" s="107" t="s">
        <v>149</v>
      </c>
      <c r="B65" s="39"/>
      <c r="C65" s="23"/>
      <c r="D65" s="12">
        <f>SUM(D58,D64)</f>
        <v>21526</v>
      </c>
      <c r="E65" s="13"/>
      <c r="F65" s="12">
        <f>SUM(F58,F64)</f>
        <v>-768</v>
      </c>
      <c r="G65" s="13"/>
      <c r="H65" s="12">
        <f>SUM(H58,H64)</f>
        <v>0</v>
      </c>
      <c r="I65" s="13"/>
      <c r="J65" s="12">
        <f>SUM(J58,J64)</f>
        <v>0</v>
      </c>
    </row>
    <row r="66" spans="1:12" ht="21" customHeight="1" x14ac:dyDescent="0.25">
      <c r="B66" s="39"/>
      <c r="C66" s="23"/>
      <c r="D66" s="26"/>
      <c r="E66" s="20"/>
      <c r="F66" s="26"/>
      <c r="G66" s="26"/>
      <c r="H66" s="26"/>
      <c r="I66" s="20"/>
      <c r="J66" s="26"/>
    </row>
    <row r="67" spans="1:12" ht="21" customHeight="1" thickBot="1" x14ac:dyDescent="0.3">
      <c r="A67" s="107" t="s">
        <v>139</v>
      </c>
      <c r="B67" s="39"/>
      <c r="C67" s="23"/>
      <c r="D67" s="14">
        <f>SUM(D50,D65)</f>
        <v>-260881</v>
      </c>
      <c r="E67" s="17"/>
      <c r="F67" s="14">
        <f>SUM(F50,F65)</f>
        <v>-559745</v>
      </c>
      <c r="G67" s="18"/>
      <c r="H67" s="14">
        <f>SUM(H50,H65)</f>
        <v>-14064</v>
      </c>
      <c r="I67" s="18"/>
      <c r="J67" s="14">
        <f>SUM(J50,J65)</f>
        <v>-5089</v>
      </c>
    </row>
    <row r="68" spans="1:12" ht="21" customHeight="1" thickTop="1" x14ac:dyDescent="0.25">
      <c r="B68" s="39"/>
      <c r="C68" s="23"/>
      <c r="D68" s="26"/>
      <c r="E68" s="20"/>
      <c r="F68" s="26"/>
      <c r="G68" s="25"/>
      <c r="H68" s="26"/>
      <c r="J68" s="26"/>
    </row>
    <row r="69" spans="1:12" ht="21" customHeight="1" x14ac:dyDescent="0.25">
      <c r="A69" s="107" t="s">
        <v>150</v>
      </c>
      <c r="B69" s="39"/>
      <c r="C69" s="23"/>
      <c r="D69" s="26"/>
      <c r="E69" s="20"/>
      <c r="F69" s="26"/>
      <c r="G69" s="25"/>
      <c r="H69" s="26"/>
      <c r="J69" s="26"/>
    </row>
    <row r="70" spans="1:12" ht="21" customHeight="1" thickBot="1" x14ac:dyDescent="0.3">
      <c r="A70" s="3" t="s">
        <v>115</v>
      </c>
      <c r="B70" s="39"/>
      <c r="C70" s="23"/>
      <c r="D70" s="17">
        <f>SUM(D67-D71)</f>
        <v>-266367</v>
      </c>
      <c r="E70" s="20"/>
      <c r="F70" s="17">
        <f>SUM(F67-F71)</f>
        <v>-550943</v>
      </c>
      <c r="G70" s="25"/>
      <c r="H70" s="44">
        <f>H67-H71</f>
        <v>-14064</v>
      </c>
      <c r="I70" s="8"/>
      <c r="J70" s="44">
        <f>J67-J71</f>
        <v>-5089</v>
      </c>
    </row>
    <row r="71" spans="1:12" ht="21" customHeight="1" thickTop="1" x14ac:dyDescent="0.25">
      <c r="A71" s="3" t="s">
        <v>116</v>
      </c>
      <c r="B71" s="39"/>
      <c r="C71" s="23"/>
      <c r="D71" s="53">
        <v>5486</v>
      </c>
      <c r="E71" s="64"/>
      <c r="F71" s="53">
        <v>-8802</v>
      </c>
      <c r="G71" s="25"/>
      <c r="H71" s="26"/>
      <c r="J71" s="26"/>
    </row>
    <row r="72" spans="1:12" ht="21" customHeight="1" thickBot="1" x14ac:dyDescent="0.3">
      <c r="B72" s="39"/>
      <c r="C72" s="23"/>
      <c r="D72" s="14">
        <f>SUM(D70:D71)</f>
        <v>-260881</v>
      </c>
      <c r="E72" s="17"/>
      <c r="F72" s="14">
        <f>SUM(F70:F71)</f>
        <v>-559745</v>
      </c>
      <c r="G72" s="25"/>
      <c r="H72" s="26"/>
      <c r="J72" s="26"/>
    </row>
    <row r="73" spans="1:12" ht="21" customHeight="1" thickTop="1" x14ac:dyDescent="0.25">
      <c r="B73" s="39"/>
      <c r="C73" s="23"/>
    </row>
    <row r="74" spans="1:12" ht="21" customHeight="1" x14ac:dyDescent="0.25">
      <c r="A74" s="3" t="s">
        <v>190</v>
      </c>
      <c r="B74" s="39"/>
      <c r="C74" s="23"/>
      <c r="D74" s="41"/>
      <c r="E74" s="42"/>
      <c r="F74" s="41"/>
      <c r="G74" s="42"/>
      <c r="H74" s="41"/>
      <c r="I74" s="42"/>
      <c r="J74" s="41"/>
    </row>
    <row r="75" spans="1:12" s="107" customFormat="1" ht="20.399999999999999" x14ac:dyDescent="0.25">
      <c r="J75" s="2" t="s">
        <v>137</v>
      </c>
    </row>
    <row r="76" spans="1:12" s="107" customFormat="1" ht="20.399999999999999" x14ac:dyDescent="0.25">
      <c r="A76" s="107" t="s">
        <v>0</v>
      </c>
    </row>
    <row r="77" spans="1:12" s="107" customFormat="1" ht="20.399999999999999" x14ac:dyDescent="0.25">
      <c r="A77" s="107" t="s">
        <v>43</v>
      </c>
    </row>
    <row r="78" spans="1:12" s="107" customFormat="1" ht="20.399999999999999" x14ac:dyDescent="0.25">
      <c r="A78" s="107" t="s">
        <v>226</v>
      </c>
    </row>
    <row r="79" spans="1:12" ht="19.8" x14ac:dyDescent="0.25">
      <c r="A79" s="1"/>
      <c r="B79" s="1"/>
      <c r="C79" s="1"/>
      <c r="D79" s="1"/>
      <c r="E79" s="1"/>
      <c r="F79" s="1"/>
      <c r="G79" s="1"/>
      <c r="H79" s="2"/>
      <c r="I79" s="1"/>
      <c r="J79" s="2" t="s">
        <v>161</v>
      </c>
    </row>
    <row r="80" spans="1:12" s="107" customFormat="1" ht="20.399999999999999" x14ac:dyDescent="0.25">
      <c r="A80" s="4"/>
      <c r="B80" s="4"/>
      <c r="C80" s="4"/>
      <c r="D80" s="5"/>
      <c r="E80" s="106" t="s">
        <v>1</v>
      </c>
      <c r="F80" s="5"/>
      <c r="G80" s="4"/>
      <c r="H80" s="5"/>
      <c r="I80" s="106" t="s">
        <v>2</v>
      </c>
      <c r="J80" s="5"/>
      <c r="L80" s="3"/>
    </row>
    <row r="81" spans="1:12" ht="19.8" x14ac:dyDescent="0.25">
      <c r="B81" s="80" t="s">
        <v>3</v>
      </c>
      <c r="D81" s="80">
        <v>2564</v>
      </c>
      <c r="F81" s="80">
        <v>2563</v>
      </c>
      <c r="H81" s="80">
        <v>2564</v>
      </c>
      <c r="J81" s="80">
        <v>2563</v>
      </c>
    </row>
    <row r="82" spans="1:12" ht="19.8" x14ac:dyDescent="0.25">
      <c r="B82" s="6"/>
      <c r="D82" s="6"/>
      <c r="F82" s="15"/>
      <c r="H82" s="6"/>
      <c r="J82" s="6"/>
    </row>
    <row r="83" spans="1:12" ht="19.8" x14ac:dyDescent="0.25">
      <c r="B83" s="6"/>
      <c r="D83" s="6"/>
      <c r="F83" s="6"/>
      <c r="H83" s="6"/>
      <c r="J83" s="6"/>
    </row>
    <row r="84" spans="1:12" ht="20.399999999999999" x14ac:dyDescent="0.25">
      <c r="A84" s="107" t="s">
        <v>44</v>
      </c>
      <c r="B84" s="7">
        <v>18</v>
      </c>
      <c r="D84" s="18"/>
      <c r="F84" s="18"/>
      <c r="H84" s="18"/>
    </row>
    <row r="85" spans="1:12" ht="19.8" x14ac:dyDescent="0.25">
      <c r="A85" s="3" t="s">
        <v>45</v>
      </c>
      <c r="B85" s="15"/>
      <c r="D85" s="8">
        <v>210584</v>
      </c>
      <c r="E85" s="8"/>
      <c r="F85" s="8">
        <v>939152</v>
      </c>
      <c r="G85" s="8"/>
      <c r="H85" s="9">
        <v>0</v>
      </c>
      <c r="I85" s="8"/>
      <c r="J85" s="8">
        <v>14011</v>
      </c>
    </row>
    <row r="86" spans="1:12" ht="19.8" x14ac:dyDescent="0.25">
      <c r="A86" s="3" t="s">
        <v>46</v>
      </c>
      <c r="B86" s="7"/>
      <c r="D86" s="8">
        <v>406995</v>
      </c>
      <c r="E86" s="8"/>
      <c r="F86" s="8">
        <v>280676</v>
      </c>
      <c r="G86" s="8"/>
      <c r="H86" s="9">
        <v>0</v>
      </c>
      <c r="I86" s="8"/>
      <c r="J86" s="9">
        <v>0</v>
      </c>
    </row>
    <row r="87" spans="1:12" ht="19.8" x14ac:dyDescent="0.25">
      <c r="A87" s="3" t="s">
        <v>47</v>
      </c>
      <c r="B87" s="7"/>
      <c r="D87" s="8">
        <v>13719</v>
      </c>
      <c r="E87" s="8"/>
      <c r="F87" s="8">
        <v>22315</v>
      </c>
      <c r="G87" s="8"/>
      <c r="H87" s="51">
        <v>1860</v>
      </c>
      <c r="I87" s="8"/>
      <c r="J87" s="16">
        <v>7168</v>
      </c>
    </row>
    <row r="88" spans="1:12" ht="19.8" x14ac:dyDescent="0.25">
      <c r="A88" s="3" t="s">
        <v>48</v>
      </c>
      <c r="B88" s="7">
        <v>19</v>
      </c>
      <c r="D88" s="11">
        <v>22992</v>
      </c>
      <c r="E88" s="8"/>
      <c r="F88" s="11">
        <v>8661</v>
      </c>
      <c r="G88" s="8"/>
      <c r="H88" s="102">
        <v>40785</v>
      </c>
      <c r="I88" s="13"/>
      <c r="J88" s="19">
        <v>61060</v>
      </c>
      <c r="L88" s="18"/>
    </row>
    <row r="89" spans="1:12" ht="20.399999999999999" x14ac:dyDescent="0.25">
      <c r="A89" s="107" t="s">
        <v>49</v>
      </c>
      <c r="B89" s="15"/>
      <c r="D89" s="11">
        <f>SUM(D85:D88)</f>
        <v>654290</v>
      </c>
      <c r="E89" s="8"/>
      <c r="F89" s="11">
        <f>SUM(F85:F88)</f>
        <v>1250804</v>
      </c>
      <c r="G89" s="8"/>
      <c r="H89" s="100">
        <f>SUM(H85:H88)</f>
        <v>42645</v>
      </c>
      <c r="I89" s="8"/>
      <c r="J89" s="11">
        <f>SUM(J85:J88)</f>
        <v>82239</v>
      </c>
      <c r="L89" s="18"/>
    </row>
    <row r="90" spans="1:12" ht="20.399999999999999" x14ac:dyDescent="0.25">
      <c r="A90" s="107" t="s">
        <v>50</v>
      </c>
      <c r="B90" s="15"/>
      <c r="D90" s="8"/>
      <c r="E90" s="8"/>
      <c r="F90" s="8"/>
      <c r="G90" s="8"/>
      <c r="H90" s="18"/>
      <c r="I90" s="8"/>
      <c r="J90" s="8"/>
    </row>
    <row r="91" spans="1:12" ht="19.8" x14ac:dyDescent="0.25">
      <c r="A91" s="3" t="s">
        <v>51</v>
      </c>
      <c r="B91" s="15"/>
      <c r="D91" s="8">
        <v>391015</v>
      </c>
      <c r="E91" s="8"/>
      <c r="F91" s="8">
        <v>730057</v>
      </c>
      <c r="G91" s="8"/>
      <c r="H91" s="9">
        <v>0</v>
      </c>
      <c r="I91" s="8"/>
      <c r="J91" s="8">
        <v>7820</v>
      </c>
    </row>
    <row r="92" spans="1:12" ht="19.8" x14ac:dyDescent="0.25">
      <c r="A92" s="3" t="s">
        <v>52</v>
      </c>
      <c r="B92" s="7"/>
      <c r="D92" s="8">
        <v>206082</v>
      </c>
      <c r="E92" s="8"/>
      <c r="F92" s="8">
        <v>142403</v>
      </c>
      <c r="G92" s="8"/>
      <c r="H92" s="9">
        <v>0</v>
      </c>
      <c r="I92" s="8"/>
      <c r="J92" s="8">
        <v>0</v>
      </c>
    </row>
    <row r="93" spans="1:12" ht="19.8" x14ac:dyDescent="0.25">
      <c r="A93" s="3" t="s">
        <v>53</v>
      </c>
      <c r="B93" s="7"/>
      <c r="D93" s="8">
        <v>9790</v>
      </c>
      <c r="E93" s="8"/>
      <c r="F93" s="8">
        <v>15707</v>
      </c>
      <c r="G93" s="8"/>
      <c r="H93" s="18">
        <v>1995</v>
      </c>
      <c r="I93" s="8"/>
      <c r="J93" s="8">
        <v>2815</v>
      </c>
    </row>
    <row r="94" spans="1:12" ht="19.8" x14ac:dyDescent="0.25">
      <c r="A94" s="3" t="s">
        <v>54</v>
      </c>
      <c r="B94" s="7"/>
      <c r="D94" s="8">
        <v>53358</v>
      </c>
      <c r="E94" s="8"/>
      <c r="F94" s="8">
        <v>109720</v>
      </c>
      <c r="G94" s="8"/>
      <c r="H94" s="18">
        <v>59</v>
      </c>
      <c r="I94" s="8"/>
      <c r="J94" s="8">
        <v>1123</v>
      </c>
    </row>
    <row r="95" spans="1:12" ht="19.8" x14ac:dyDescent="0.25">
      <c r="A95" s="3" t="s">
        <v>55</v>
      </c>
      <c r="B95" s="7"/>
      <c r="D95" s="8">
        <v>375244</v>
      </c>
      <c r="E95" s="8"/>
      <c r="F95" s="8">
        <v>606336</v>
      </c>
      <c r="G95" s="8"/>
      <c r="H95" s="18">
        <v>68047</v>
      </c>
      <c r="I95" s="8"/>
      <c r="J95" s="8">
        <v>63109</v>
      </c>
    </row>
    <row r="96" spans="1:12" ht="20.399999999999999" x14ac:dyDescent="0.25">
      <c r="A96" s="107" t="s">
        <v>56</v>
      </c>
      <c r="B96" s="7"/>
      <c r="D96" s="12">
        <f>SUM(D91:D95)</f>
        <v>1035489</v>
      </c>
      <c r="E96" s="8"/>
      <c r="F96" s="12">
        <f>SUM(F91:F95)</f>
        <v>1604223</v>
      </c>
      <c r="G96" s="8"/>
      <c r="H96" s="101">
        <f>SUM(H91:H95)</f>
        <v>70101</v>
      </c>
      <c r="I96" s="8"/>
      <c r="J96" s="12">
        <f>SUM(J91:J95)</f>
        <v>74867</v>
      </c>
    </row>
    <row r="97" spans="1:12" ht="20.399999999999999" x14ac:dyDescent="0.25">
      <c r="A97" s="107" t="s">
        <v>200</v>
      </c>
      <c r="B97" s="7"/>
      <c r="D97" s="8">
        <f>SUM(D89-D96)</f>
        <v>-381199</v>
      </c>
      <c r="E97" s="8"/>
      <c r="F97" s="8">
        <f>SUM(F89-F96)</f>
        <v>-353419</v>
      </c>
      <c r="G97" s="8"/>
      <c r="H97" s="8">
        <f>SUM(H89-H96)</f>
        <v>-27456</v>
      </c>
      <c r="I97" s="8"/>
      <c r="J97" s="8">
        <f>SUM(J89-J96)</f>
        <v>7372</v>
      </c>
    </row>
    <row r="98" spans="1:12" ht="19.8" x14ac:dyDescent="0.25">
      <c r="A98" s="3" t="s">
        <v>242</v>
      </c>
      <c r="B98" s="7">
        <v>9</v>
      </c>
      <c r="D98" s="8">
        <v>19692</v>
      </c>
      <c r="E98" s="8"/>
      <c r="F98" s="8">
        <v>5944</v>
      </c>
      <c r="G98" s="8"/>
      <c r="H98" s="9">
        <v>0</v>
      </c>
      <c r="I98" s="8"/>
      <c r="J98" s="8">
        <v>0</v>
      </c>
    </row>
    <row r="99" spans="1:12" ht="19.8" x14ac:dyDescent="0.25">
      <c r="A99" s="3" t="s">
        <v>197</v>
      </c>
      <c r="B99" s="7"/>
      <c r="D99" s="8">
        <v>24833</v>
      </c>
      <c r="E99" s="8"/>
      <c r="F99" s="8">
        <v>26763</v>
      </c>
      <c r="G99" s="8"/>
      <c r="H99" s="51">
        <v>28346</v>
      </c>
      <c r="I99" s="8"/>
      <c r="J99" s="16">
        <v>49026</v>
      </c>
    </row>
    <row r="100" spans="1:12" s="20" customFormat="1" ht="19.8" x14ac:dyDescent="0.25">
      <c r="A100" s="3" t="s">
        <v>57</v>
      </c>
      <c r="B100" s="7">
        <v>20</v>
      </c>
      <c r="C100" s="3"/>
      <c r="D100" s="11">
        <v>-127053</v>
      </c>
      <c r="E100" s="8"/>
      <c r="F100" s="11">
        <v>-125609</v>
      </c>
      <c r="G100" s="8"/>
      <c r="H100" s="100">
        <v>-38140</v>
      </c>
      <c r="I100" s="13"/>
      <c r="J100" s="32">
        <v>-46604</v>
      </c>
      <c r="L100" s="3"/>
    </row>
    <row r="101" spans="1:12" ht="20.399999999999999" x14ac:dyDescent="0.25">
      <c r="A101" s="107" t="s">
        <v>199</v>
      </c>
      <c r="B101" s="7"/>
      <c r="D101" s="9">
        <f>SUM(D97:D100)</f>
        <v>-463727</v>
      </c>
      <c r="E101" s="8"/>
      <c r="F101" s="9">
        <f>SUM(F97:F100)</f>
        <v>-446321</v>
      </c>
      <c r="G101" s="8"/>
      <c r="H101" s="8">
        <f>SUM(H97:H100)</f>
        <v>-37250</v>
      </c>
      <c r="I101" s="13"/>
      <c r="J101" s="49">
        <f>SUM(J97:J100)</f>
        <v>9794</v>
      </c>
      <c r="L101" s="20"/>
    </row>
    <row r="102" spans="1:12" ht="19.8" x14ac:dyDescent="0.25">
      <c r="A102" s="3" t="s">
        <v>211</v>
      </c>
      <c r="B102" s="7">
        <v>21</v>
      </c>
      <c r="D102" s="11">
        <v>-24127</v>
      </c>
      <c r="E102" s="8"/>
      <c r="F102" s="11">
        <v>-107846</v>
      </c>
      <c r="G102" s="8"/>
      <c r="H102" s="102">
        <v>2198</v>
      </c>
      <c r="I102" s="8"/>
      <c r="J102" s="19">
        <v>-14390</v>
      </c>
    </row>
    <row r="103" spans="1:12" ht="21" thickBot="1" x14ac:dyDescent="0.3">
      <c r="A103" s="107" t="s">
        <v>208</v>
      </c>
      <c r="B103" s="15"/>
      <c r="D103" s="21">
        <f>SUM(D101:D102)</f>
        <v>-487854</v>
      </c>
      <c r="E103" s="8"/>
      <c r="F103" s="21">
        <f>SUM(F101:F102)</f>
        <v>-554167</v>
      </c>
      <c r="G103" s="8"/>
      <c r="H103" s="21">
        <f>SUM(H101:H102)</f>
        <v>-35052</v>
      </c>
      <c r="I103" s="8"/>
      <c r="J103" s="21">
        <f>SUM(J101:J102)</f>
        <v>-4596</v>
      </c>
    </row>
    <row r="104" spans="1:12" ht="21" thickTop="1" x14ac:dyDescent="0.25">
      <c r="A104" s="107"/>
      <c r="B104" s="15"/>
      <c r="D104" s="17"/>
      <c r="E104" s="8"/>
      <c r="F104" s="17"/>
      <c r="G104" s="8"/>
      <c r="H104" s="17"/>
      <c r="I104" s="8"/>
      <c r="J104" s="17"/>
    </row>
    <row r="105" spans="1:12" ht="20.399999999999999" x14ac:dyDescent="0.25">
      <c r="A105" s="22" t="s">
        <v>198</v>
      </c>
      <c r="B105" s="15"/>
      <c r="D105" s="17"/>
      <c r="E105" s="8"/>
      <c r="F105" s="17"/>
      <c r="G105" s="8"/>
      <c r="H105" s="17"/>
      <c r="I105" s="18"/>
      <c r="J105" s="17"/>
    </row>
    <row r="106" spans="1:12" ht="20.399999999999999" thickBot="1" x14ac:dyDescent="0.3">
      <c r="A106" s="29" t="s">
        <v>115</v>
      </c>
      <c r="B106" s="15"/>
      <c r="D106" s="17">
        <f>SUM(D103-D107)</f>
        <v>-487973</v>
      </c>
      <c r="E106" s="18"/>
      <c r="F106" s="17">
        <f>SUM(F103-F107)</f>
        <v>-549671</v>
      </c>
      <c r="G106" s="18"/>
      <c r="H106" s="52">
        <f>H103</f>
        <v>-35052</v>
      </c>
      <c r="I106" s="18"/>
      <c r="J106" s="52">
        <f>J103</f>
        <v>-4596</v>
      </c>
    </row>
    <row r="107" spans="1:12" ht="20.399999999999999" thickTop="1" x14ac:dyDescent="0.25">
      <c r="A107" s="29" t="s">
        <v>116</v>
      </c>
      <c r="B107" s="15"/>
      <c r="D107" s="11">
        <v>119</v>
      </c>
      <c r="E107" s="18"/>
      <c r="F107" s="53">
        <v>-4496</v>
      </c>
      <c r="G107" s="18"/>
      <c r="H107" s="17"/>
      <c r="I107" s="18"/>
      <c r="J107" s="17"/>
    </row>
    <row r="108" spans="1:12" ht="20.399999999999999" thickBot="1" x14ac:dyDescent="0.3">
      <c r="A108" s="23"/>
      <c r="B108" s="15"/>
      <c r="D108" s="44">
        <f>SUM(D106:D107)</f>
        <v>-487854</v>
      </c>
      <c r="E108" s="18"/>
      <c r="F108" s="44">
        <f>SUM(F106:F107)</f>
        <v>-554167</v>
      </c>
      <c r="G108" s="18"/>
      <c r="H108" s="17"/>
      <c r="I108" s="18"/>
      <c r="J108" s="17"/>
    </row>
    <row r="109" spans="1:12" ht="21" thickTop="1" x14ac:dyDescent="0.25">
      <c r="A109" s="22" t="s">
        <v>212</v>
      </c>
      <c r="B109" s="15"/>
      <c r="D109" s="17"/>
      <c r="E109" s="18"/>
      <c r="F109" s="17"/>
      <c r="G109" s="18"/>
      <c r="H109" s="17"/>
      <c r="I109" s="18"/>
      <c r="J109" s="17"/>
    </row>
    <row r="110" spans="1:12" ht="20.399999999999999" x14ac:dyDescent="0.25">
      <c r="A110" s="107" t="s">
        <v>58</v>
      </c>
      <c r="B110" s="7">
        <v>22</v>
      </c>
      <c r="D110" s="18"/>
      <c r="F110" s="18"/>
      <c r="H110" s="18"/>
      <c r="J110" s="18"/>
    </row>
    <row r="111" spans="1:12" ht="20.399999999999999" thickBot="1" x14ac:dyDescent="0.3">
      <c r="A111" s="28" t="s">
        <v>241</v>
      </c>
      <c r="D111" s="103">
        <f>(D106/166682701)*1000</f>
        <v>-2.9275563515136462</v>
      </c>
      <c r="E111" s="25"/>
      <c r="F111" s="104">
        <f>F106/166682.701</f>
        <v>-3.2977087406328986</v>
      </c>
      <c r="G111" s="25"/>
      <c r="H111" s="103">
        <f>(H106/166682701)*1000</f>
        <v>-0.21029176867010332</v>
      </c>
      <c r="I111" s="25"/>
      <c r="J111" s="104">
        <f>J106/166682.701</f>
        <v>-2.7573347278551718E-2</v>
      </c>
    </row>
    <row r="112" spans="1:12" ht="20.399999999999999" thickTop="1" x14ac:dyDescent="0.25">
      <c r="D112" s="26"/>
      <c r="E112" s="25"/>
      <c r="F112" s="26"/>
      <c r="G112" s="25"/>
      <c r="H112" s="26"/>
      <c r="I112" s="25"/>
      <c r="J112" s="26"/>
    </row>
    <row r="113" spans="1:12" ht="19.8" x14ac:dyDescent="0.25">
      <c r="D113" s="26"/>
      <c r="E113" s="25"/>
      <c r="F113" s="26"/>
      <c r="G113" s="25"/>
      <c r="H113" s="26"/>
      <c r="I113" s="25"/>
      <c r="J113" s="26"/>
    </row>
    <row r="114" spans="1:12" ht="20.399999999999999" x14ac:dyDescent="0.25">
      <c r="A114" s="3" t="s">
        <v>190</v>
      </c>
      <c r="L114" s="107"/>
    </row>
    <row r="115" spans="1:12" s="107" customFormat="1" ht="21" customHeight="1" x14ac:dyDescent="0.25">
      <c r="J115" s="2" t="s">
        <v>137</v>
      </c>
    </row>
    <row r="116" spans="1:12" s="107" customFormat="1" ht="21" customHeight="1" x14ac:dyDescent="0.25">
      <c r="A116" s="107" t="s">
        <v>0</v>
      </c>
      <c r="J116" s="30"/>
    </row>
    <row r="117" spans="1:12" s="107" customFormat="1" ht="21" customHeight="1" x14ac:dyDescent="0.25">
      <c r="A117" s="22" t="s">
        <v>112</v>
      </c>
      <c r="B117" s="22"/>
      <c r="C117" s="22"/>
      <c r="D117" s="33"/>
      <c r="E117" s="22"/>
      <c r="F117" s="33"/>
      <c r="G117" s="22"/>
      <c r="H117" s="33"/>
      <c r="I117" s="22"/>
      <c r="J117" s="33"/>
    </row>
    <row r="118" spans="1:12" s="107" customFormat="1" ht="21" customHeight="1" x14ac:dyDescent="0.25">
      <c r="A118" s="107" t="s">
        <v>226</v>
      </c>
      <c r="B118" s="22"/>
      <c r="C118" s="22"/>
      <c r="D118" s="33"/>
      <c r="E118" s="22"/>
      <c r="F118" s="33"/>
      <c r="G118" s="22"/>
      <c r="H118" s="33"/>
      <c r="I118" s="22"/>
      <c r="J118" s="33"/>
    </row>
    <row r="119" spans="1:12" ht="21" customHeight="1" x14ac:dyDescent="0.25">
      <c r="A119" s="23"/>
      <c r="B119" s="34"/>
      <c r="C119" s="34"/>
      <c r="D119" s="35"/>
      <c r="E119" s="34"/>
      <c r="F119" s="35"/>
      <c r="G119" s="34"/>
      <c r="H119" s="35"/>
      <c r="I119" s="34"/>
      <c r="J119" s="2" t="s">
        <v>138</v>
      </c>
    </row>
    <row r="120" spans="1:12" s="107" customFormat="1" ht="21" customHeight="1" x14ac:dyDescent="0.25">
      <c r="A120" s="4"/>
      <c r="B120" s="4"/>
      <c r="C120" s="4"/>
      <c r="D120" s="36"/>
      <c r="E120" s="37" t="s">
        <v>1</v>
      </c>
      <c r="F120" s="36"/>
      <c r="G120" s="38"/>
      <c r="H120" s="36"/>
      <c r="I120" s="37" t="s">
        <v>2</v>
      </c>
      <c r="J120" s="36"/>
    </row>
    <row r="121" spans="1:12" ht="21" customHeight="1" x14ac:dyDescent="0.25">
      <c r="A121" s="23"/>
      <c r="B121" s="80" t="s">
        <v>3</v>
      </c>
      <c r="D121" s="80">
        <v>2564</v>
      </c>
      <c r="F121" s="80">
        <v>2563</v>
      </c>
      <c r="H121" s="80">
        <v>2564</v>
      </c>
      <c r="J121" s="80">
        <v>2563</v>
      </c>
    </row>
    <row r="122" spans="1:12" ht="19.8" x14ac:dyDescent="0.25">
      <c r="B122" s="6"/>
      <c r="D122" s="6"/>
      <c r="F122" s="15"/>
      <c r="H122" s="6"/>
      <c r="J122" s="15"/>
    </row>
    <row r="123" spans="1:12" ht="19.8" x14ac:dyDescent="0.25">
      <c r="B123" s="6"/>
      <c r="D123" s="6"/>
      <c r="F123" s="74"/>
      <c r="H123" s="6"/>
      <c r="J123" s="15"/>
    </row>
    <row r="124" spans="1:12" ht="21" customHeight="1" thickBot="1" x14ac:dyDescent="0.3">
      <c r="A124" s="107" t="s">
        <v>208</v>
      </c>
      <c r="B124" s="39"/>
      <c r="C124" s="23"/>
      <c r="D124" s="14">
        <f>SUM(D108)</f>
        <v>-487854</v>
      </c>
      <c r="E124" s="17"/>
      <c r="F124" s="14">
        <f>SUM(F108)</f>
        <v>-554167</v>
      </c>
      <c r="G124" s="17"/>
      <c r="H124" s="14">
        <f>H106</f>
        <v>-35052</v>
      </c>
      <c r="I124" s="40"/>
      <c r="J124" s="14">
        <f>J106</f>
        <v>-4596</v>
      </c>
    </row>
    <row r="125" spans="1:12" ht="21" customHeight="1" thickTop="1" x14ac:dyDescent="0.25">
      <c r="B125" s="39"/>
      <c r="C125" s="23"/>
      <c r="D125" s="17"/>
      <c r="E125" s="17"/>
      <c r="F125" s="17"/>
      <c r="G125" s="17"/>
      <c r="H125" s="17"/>
      <c r="I125" s="40"/>
      <c r="J125" s="17"/>
    </row>
    <row r="126" spans="1:12" ht="21" customHeight="1" x14ac:dyDescent="0.25">
      <c r="A126" s="107" t="s">
        <v>113</v>
      </c>
      <c r="B126" s="39"/>
      <c r="C126" s="23"/>
      <c r="D126" s="17"/>
      <c r="E126" s="17"/>
      <c r="F126" s="17"/>
      <c r="G126" s="17"/>
      <c r="H126" s="17"/>
      <c r="I126" s="40"/>
      <c r="J126" s="17"/>
    </row>
    <row r="127" spans="1:12" ht="21" customHeight="1" x14ac:dyDescent="0.25">
      <c r="A127" s="54" t="s">
        <v>160</v>
      </c>
      <c r="B127" s="39"/>
      <c r="C127" s="23"/>
      <c r="D127" s="17"/>
      <c r="E127" s="17"/>
      <c r="F127" s="17"/>
      <c r="G127" s="17"/>
      <c r="H127" s="17"/>
      <c r="I127" s="40"/>
      <c r="J127" s="17"/>
    </row>
    <row r="128" spans="1:12" ht="21" customHeight="1" x14ac:dyDescent="0.25">
      <c r="A128" s="3" t="s">
        <v>114</v>
      </c>
      <c r="B128" s="39"/>
      <c r="C128" s="23"/>
      <c r="D128" s="17"/>
      <c r="E128" s="17"/>
      <c r="F128" s="17"/>
      <c r="G128" s="17"/>
      <c r="H128" s="17"/>
      <c r="I128" s="40"/>
      <c r="J128" s="17"/>
    </row>
    <row r="129" spans="1:10" ht="21" customHeight="1" x14ac:dyDescent="0.25">
      <c r="A129" s="3" t="s">
        <v>148</v>
      </c>
      <c r="B129" s="39"/>
      <c r="C129" s="23"/>
      <c r="D129" s="31">
        <v>-1443</v>
      </c>
      <c r="E129" s="105"/>
      <c r="F129" s="31">
        <v>140</v>
      </c>
      <c r="G129" s="105"/>
      <c r="H129" s="16">
        <v>0</v>
      </c>
      <c r="I129" s="50"/>
      <c r="J129" s="16">
        <v>0</v>
      </c>
    </row>
    <row r="130" spans="1:10" ht="21" customHeight="1" x14ac:dyDescent="0.25">
      <c r="A130" s="3" t="s">
        <v>243</v>
      </c>
      <c r="B130" s="69">
        <v>9</v>
      </c>
      <c r="C130" s="23"/>
      <c r="D130" s="19">
        <v>4099</v>
      </c>
      <c r="E130" s="105"/>
      <c r="F130" s="19">
        <v>1028</v>
      </c>
      <c r="G130" s="105"/>
      <c r="H130" s="19">
        <v>0</v>
      </c>
      <c r="I130" s="50"/>
      <c r="J130" s="19">
        <v>0</v>
      </c>
    </row>
    <row r="131" spans="1:10" ht="21" customHeight="1" x14ac:dyDescent="0.25">
      <c r="A131" s="3" t="s">
        <v>160</v>
      </c>
      <c r="B131" s="69"/>
      <c r="C131" s="23"/>
      <c r="D131" s="31"/>
      <c r="E131" s="50"/>
      <c r="F131" s="31"/>
      <c r="G131" s="50"/>
      <c r="H131" s="16"/>
      <c r="I131" s="50"/>
      <c r="J131" s="16"/>
    </row>
    <row r="132" spans="1:10" ht="21" customHeight="1" x14ac:dyDescent="0.25">
      <c r="A132" s="3" t="s">
        <v>191</v>
      </c>
      <c r="B132" s="39"/>
      <c r="C132" s="23"/>
      <c r="D132" s="79">
        <f>SUM(D129:D131)</f>
        <v>2656</v>
      </c>
      <c r="E132" s="50"/>
      <c r="F132" s="79">
        <f>SUM(F129:F131)</f>
        <v>1168</v>
      </c>
      <c r="G132" s="50"/>
      <c r="H132" s="19">
        <f>SUM(H129:H131)</f>
        <v>0</v>
      </c>
      <c r="I132" s="50"/>
      <c r="J132" s="19">
        <f>SUM(J129:J131)</f>
        <v>0</v>
      </c>
    </row>
    <row r="133" spans="1:10" ht="21" customHeight="1" x14ac:dyDescent="0.25">
      <c r="A133" s="54" t="s">
        <v>181</v>
      </c>
      <c r="B133" s="39"/>
      <c r="C133" s="23"/>
      <c r="D133" s="31"/>
      <c r="E133" s="50"/>
      <c r="F133" s="31"/>
      <c r="G133" s="50"/>
      <c r="H133" s="16"/>
      <c r="I133" s="50"/>
      <c r="J133" s="16"/>
    </row>
    <row r="134" spans="1:10" ht="21" customHeight="1" x14ac:dyDescent="0.25">
      <c r="A134" s="3" t="s">
        <v>206</v>
      </c>
      <c r="B134" s="39"/>
      <c r="C134" s="23"/>
      <c r="D134" s="31"/>
      <c r="E134" s="50"/>
      <c r="F134" s="31"/>
      <c r="G134" s="50"/>
      <c r="H134" s="16"/>
      <c r="I134" s="50"/>
      <c r="J134" s="16"/>
    </row>
    <row r="135" spans="1:10" ht="21" customHeight="1" x14ac:dyDescent="0.25">
      <c r="A135" s="3" t="s">
        <v>207</v>
      </c>
      <c r="B135" s="39"/>
      <c r="C135" s="23"/>
      <c r="D135" s="16">
        <v>106563</v>
      </c>
      <c r="E135" s="105"/>
      <c r="F135" s="16">
        <v>0</v>
      </c>
      <c r="G135" s="105"/>
      <c r="H135" s="16">
        <v>0</v>
      </c>
      <c r="I135" s="105"/>
      <c r="J135" s="16">
        <v>0</v>
      </c>
    </row>
    <row r="136" spans="1:10" ht="21" customHeight="1" x14ac:dyDescent="0.25">
      <c r="A136" s="3" t="s">
        <v>169</v>
      </c>
      <c r="B136" s="69">
        <v>9</v>
      </c>
      <c r="C136" s="23"/>
      <c r="D136" s="19">
        <v>1465</v>
      </c>
      <c r="E136" s="105"/>
      <c r="F136" s="19">
        <v>-2094</v>
      </c>
      <c r="G136" s="105"/>
      <c r="H136" s="19">
        <v>0</v>
      </c>
      <c r="I136" s="50"/>
      <c r="J136" s="19">
        <v>0</v>
      </c>
    </row>
    <row r="137" spans="1:10" ht="21" customHeight="1" x14ac:dyDescent="0.25">
      <c r="A137" s="3" t="s">
        <v>181</v>
      </c>
      <c r="B137" s="69"/>
      <c r="C137" s="23"/>
      <c r="D137" s="16"/>
      <c r="E137" s="50"/>
      <c r="F137" s="16"/>
      <c r="G137" s="50"/>
      <c r="H137" s="16"/>
      <c r="I137" s="50"/>
      <c r="J137" s="16"/>
    </row>
    <row r="138" spans="1:10" ht="21" customHeight="1" x14ac:dyDescent="0.25">
      <c r="A138" s="3" t="s">
        <v>191</v>
      </c>
      <c r="B138" s="69"/>
      <c r="C138" s="23"/>
      <c r="D138" s="16">
        <f>SUM(D135:D137)</f>
        <v>108028</v>
      </c>
      <c r="E138" s="50"/>
      <c r="F138" s="16">
        <f>SUM(F135:F137)</f>
        <v>-2094</v>
      </c>
      <c r="G138" s="50"/>
      <c r="H138" s="16">
        <f>SUM(H135:H137)</f>
        <v>0</v>
      </c>
      <c r="I138" s="50"/>
      <c r="J138" s="16">
        <f>SUM(J135:J137)</f>
        <v>0</v>
      </c>
    </row>
    <row r="139" spans="1:10" ht="21" customHeight="1" x14ac:dyDescent="0.25">
      <c r="A139" s="107" t="s">
        <v>149</v>
      </c>
      <c r="B139" s="39"/>
      <c r="C139" s="23"/>
      <c r="D139" s="12">
        <f>SUM(D132,D138)</f>
        <v>110684</v>
      </c>
      <c r="E139" s="13"/>
      <c r="F139" s="12">
        <f>SUM(F132,F138)</f>
        <v>-926</v>
      </c>
      <c r="G139" s="13"/>
      <c r="H139" s="12">
        <f>SUM(H132,H138)</f>
        <v>0</v>
      </c>
      <c r="I139" s="13"/>
      <c r="J139" s="12">
        <f>SUM(J132,J138)</f>
        <v>0</v>
      </c>
    </row>
    <row r="140" spans="1:10" ht="21" customHeight="1" x14ac:dyDescent="0.25">
      <c r="B140" s="39"/>
      <c r="C140" s="23"/>
      <c r="D140" s="26"/>
      <c r="E140" s="20"/>
      <c r="F140" s="26"/>
      <c r="G140" s="26"/>
      <c r="H140" s="26"/>
      <c r="I140" s="20"/>
      <c r="J140" s="26"/>
    </row>
    <row r="141" spans="1:10" ht="21" customHeight="1" thickBot="1" x14ac:dyDescent="0.3">
      <c r="A141" s="107" t="s">
        <v>139</v>
      </c>
      <c r="B141" s="39"/>
      <c r="C141" s="23"/>
      <c r="D141" s="14">
        <f>SUM(D124,D139)</f>
        <v>-377170</v>
      </c>
      <c r="E141" s="17"/>
      <c r="F141" s="14">
        <f>SUM(F124,F139)</f>
        <v>-555093</v>
      </c>
      <c r="G141" s="18"/>
      <c r="H141" s="14">
        <f>SUM(H124,H139)</f>
        <v>-35052</v>
      </c>
      <c r="I141" s="18"/>
      <c r="J141" s="14">
        <f>SUM(J124,J139)</f>
        <v>-4596</v>
      </c>
    </row>
    <row r="142" spans="1:10" ht="21" customHeight="1" thickTop="1" x14ac:dyDescent="0.25">
      <c r="B142" s="39"/>
      <c r="C142" s="23"/>
      <c r="D142" s="26"/>
      <c r="E142" s="20"/>
      <c r="F142" s="26"/>
      <c r="G142" s="25"/>
      <c r="H142" s="26"/>
      <c r="J142" s="26"/>
    </row>
    <row r="143" spans="1:10" ht="21" customHeight="1" x14ac:dyDescent="0.25">
      <c r="A143" s="107" t="s">
        <v>150</v>
      </c>
      <c r="B143" s="39"/>
      <c r="C143" s="23"/>
      <c r="D143" s="26"/>
      <c r="E143" s="20"/>
      <c r="F143" s="26"/>
      <c r="G143" s="25"/>
      <c r="H143" s="26"/>
      <c r="J143" s="26"/>
    </row>
    <row r="144" spans="1:10" ht="21" customHeight="1" thickBot="1" x14ac:dyDescent="0.3">
      <c r="A144" s="3" t="s">
        <v>115</v>
      </c>
      <c r="B144" s="39"/>
      <c r="C144" s="23"/>
      <c r="D144" s="17">
        <f>SUM(D141-D145)</f>
        <v>-377494</v>
      </c>
      <c r="E144" s="20"/>
      <c r="F144" s="17">
        <f>SUM(F141-F145)</f>
        <v>-550576</v>
      </c>
      <c r="G144" s="25"/>
      <c r="H144" s="44">
        <f>H141-H145</f>
        <v>-35052</v>
      </c>
      <c r="I144" s="8"/>
      <c r="J144" s="44">
        <f>J141-J145</f>
        <v>-4596</v>
      </c>
    </row>
    <row r="145" spans="1:10" ht="21" customHeight="1" thickTop="1" x14ac:dyDescent="0.25">
      <c r="A145" s="3" t="s">
        <v>116</v>
      </c>
      <c r="B145" s="39"/>
      <c r="C145" s="23"/>
      <c r="D145" s="53">
        <v>324</v>
      </c>
      <c r="E145" s="64"/>
      <c r="F145" s="53">
        <v>-4517</v>
      </c>
      <c r="G145" s="25"/>
      <c r="H145" s="26"/>
      <c r="J145" s="26"/>
    </row>
    <row r="146" spans="1:10" ht="21" customHeight="1" thickBot="1" x14ac:dyDescent="0.3">
      <c r="B146" s="39"/>
      <c r="C146" s="23"/>
      <c r="D146" s="14">
        <f>SUM(D144:D145)</f>
        <v>-377170</v>
      </c>
      <c r="E146" s="17"/>
      <c r="F146" s="14">
        <f>SUM(F144:F145)</f>
        <v>-555093</v>
      </c>
      <c r="G146" s="25"/>
      <c r="H146" s="26"/>
      <c r="J146" s="26"/>
    </row>
    <row r="147" spans="1:10" ht="21" customHeight="1" thickTop="1" x14ac:dyDescent="0.25">
      <c r="B147" s="39"/>
      <c r="C147" s="23"/>
    </row>
    <row r="148" spans="1:10" ht="21" customHeight="1" x14ac:dyDescent="0.25">
      <c r="A148" s="3" t="s">
        <v>190</v>
      </c>
      <c r="B148" s="39"/>
      <c r="C148" s="23"/>
      <c r="D148" s="41"/>
      <c r="E148" s="42"/>
      <c r="F148" s="41"/>
      <c r="G148" s="42"/>
      <c r="H148" s="41"/>
      <c r="I148" s="42"/>
      <c r="J148" s="41"/>
    </row>
    <row r="154" spans="1:10" ht="19.8" x14ac:dyDescent="0.25">
      <c r="D154" s="18"/>
      <c r="E154" s="18"/>
      <c r="F154" s="18"/>
      <c r="G154" s="18"/>
      <c r="H154" s="18"/>
      <c r="I154" s="18"/>
      <c r="J154" s="18"/>
    </row>
    <row r="155" spans="1:10" ht="19.8" x14ac:dyDescent="0.25">
      <c r="D155" s="18"/>
      <c r="E155" s="18"/>
      <c r="F155" s="18"/>
      <c r="G155" s="18"/>
      <c r="H155" s="18"/>
      <c r="I155" s="18"/>
      <c r="J155" s="18"/>
    </row>
    <row r="156" spans="1:10" ht="19.8" x14ac:dyDescent="0.25">
      <c r="D156" s="18"/>
      <c r="E156" s="18"/>
      <c r="F156" s="18"/>
      <c r="G156" s="18"/>
      <c r="H156" s="18"/>
      <c r="I156" s="18"/>
      <c r="J156" s="18"/>
    </row>
    <row r="157" spans="1:10" ht="19.8" x14ac:dyDescent="0.25">
      <c r="D157" s="18"/>
      <c r="E157" s="18"/>
      <c r="F157" s="18"/>
      <c r="G157" s="18"/>
      <c r="H157" s="18"/>
      <c r="I157" s="18"/>
      <c r="J157" s="18"/>
    </row>
    <row r="158" spans="1:10" ht="19.8" x14ac:dyDescent="0.25">
      <c r="D158" s="18"/>
      <c r="E158" s="18"/>
      <c r="F158" s="18"/>
      <c r="G158" s="18"/>
      <c r="H158" s="18"/>
      <c r="I158" s="18"/>
      <c r="J158" s="18"/>
    </row>
    <row r="159" spans="1:10" ht="19.8" x14ac:dyDescent="0.25">
      <c r="D159" s="18"/>
      <c r="E159" s="18"/>
      <c r="F159" s="18"/>
      <c r="G159" s="18"/>
      <c r="H159" s="18"/>
      <c r="I159" s="18"/>
      <c r="J159" s="18"/>
    </row>
    <row r="160" spans="1:10" ht="19.8" x14ac:dyDescent="0.25">
      <c r="D160" s="18"/>
      <c r="E160" s="18"/>
      <c r="F160" s="18"/>
      <c r="G160" s="18"/>
      <c r="H160" s="18"/>
      <c r="I160" s="18"/>
      <c r="J160" s="18"/>
    </row>
    <row r="161" spans="4:10" ht="19.8" x14ac:dyDescent="0.25">
      <c r="D161" s="18"/>
      <c r="E161" s="18"/>
      <c r="F161" s="18"/>
      <c r="G161" s="18"/>
      <c r="H161" s="18"/>
      <c r="I161" s="18"/>
      <c r="J161" s="18"/>
    </row>
    <row r="162" spans="4:10" ht="19.8" x14ac:dyDescent="0.25">
      <c r="D162" s="18"/>
      <c r="E162" s="18"/>
      <c r="F162" s="18"/>
      <c r="G162" s="18"/>
      <c r="H162" s="18"/>
      <c r="I162" s="18"/>
      <c r="J162" s="18"/>
    </row>
    <row r="163" spans="4:10" ht="19.8" x14ac:dyDescent="0.25">
      <c r="D163" s="18"/>
      <c r="E163" s="18"/>
      <c r="F163" s="18"/>
      <c r="G163" s="18"/>
      <c r="H163" s="18"/>
      <c r="I163" s="18"/>
      <c r="J163" s="18"/>
    </row>
    <row r="164" spans="4:10" ht="19.8" x14ac:dyDescent="0.25">
      <c r="D164" s="18"/>
      <c r="E164" s="18"/>
      <c r="F164" s="18"/>
      <c r="G164" s="18"/>
      <c r="H164" s="18"/>
      <c r="I164" s="18"/>
      <c r="J164" s="18"/>
    </row>
    <row r="165" spans="4:10" ht="19.8" x14ac:dyDescent="0.25">
      <c r="D165" s="18"/>
      <c r="E165" s="18"/>
      <c r="F165" s="18"/>
      <c r="G165" s="18"/>
      <c r="H165" s="18"/>
      <c r="I165" s="18"/>
      <c r="J165" s="18"/>
    </row>
    <row r="166" spans="4:10" ht="19.8" x14ac:dyDescent="0.25">
      <c r="D166" s="18"/>
      <c r="E166" s="18"/>
      <c r="F166" s="18"/>
      <c r="G166" s="18"/>
      <c r="H166" s="18"/>
      <c r="I166" s="18"/>
      <c r="J166" s="18"/>
    </row>
    <row r="167" spans="4:10" ht="19.8" x14ac:dyDescent="0.25">
      <c r="D167" s="18"/>
      <c r="E167" s="18"/>
      <c r="F167" s="18"/>
      <c r="G167" s="18"/>
      <c r="H167" s="18"/>
      <c r="I167" s="18"/>
      <c r="J167" s="18"/>
    </row>
    <row r="168" spans="4:10" ht="19.8" x14ac:dyDescent="0.25">
      <c r="D168" s="18"/>
      <c r="E168" s="18"/>
      <c r="F168" s="18"/>
      <c r="G168" s="18"/>
      <c r="H168" s="18"/>
      <c r="I168" s="18"/>
      <c r="J168" s="18"/>
    </row>
    <row r="169" spans="4:10" ht="19.8" x14ac:dyDescent="0.25">
      <c r="D169" s="18"/>
      <c r="E169" s="18"/>
      <c r="F169" s="18"/>
      <c r="G169" s="18"/>
      <c r="H169" s="18"/>
      <c r="I169" s="18"/>
      <c r="J169" s="18"/>
    </row>
    <row r="170" spans="4:10" ht="19.8" x14ac:dyDescent="0.25">
      <c r="D170" s="18"/>
      <c r="E170" s="18"/>
      <c r="F170" s="18"/>
      <c r="G170" s="18"/>
      <c r="H170" s="18"/>
      <c r="I170" s="18"/>
      <c r="J170" s="18"/>
    </row>
    <row r="171" spans="4:10" ht="19.8" x14ac:dyDescent="0.25">
      <c r="D171" s="18"/>
      <c r="E171" s="18"/>
      <c r="F171" s="18"/>
      <c r="G171" s="18"/>
      <c r="H171" s="18"/>
      <c r="I171" s="18"/>
      <c r="J171" s="18"/>
    </row>
    <row r="172" spans="4:10" ht="19.8" x14ac:dyDescent="0.25">
      <c r="D172" s="18"/>
      <c r="E172" s="18"/>
      <c r="F172" s="18"/>
      <c r="G172" s="18"/>
      <c r="H172" s="18"/>
      <c r="I172" s="18"/>
      <c r="J172" s="18"/>
    </row>
    <row r="173" spans="4:10" ht="19.8" x14ac:dyDescent="0.25">
      <c r="D173" s="18"/>
      <c r="E173" s="18"/>
      <c r="F173" s="18"/>
      <c r="G173" s="18"/>
      <c r="H173" s="18"/>
      <c r="I173" s="18"/>
      <c r="J173" s="18"/>
    </row>
    <row r="174" spans="4:10" ht="19.8" x14ac:dyDescent="0.25">
      <c r="D174" s="18"/>
      <c r="E174" s="18"/>
      <c r="F174" s="18"/>
      <c r="G174" s="18"/>
      <c r="H174" s="18"/>
      <c r="I174" s="18"/>
      <c r="J174" s="18"/>
    </row>
    <row r="175" spans="4:10" ht="19.8" x14ac:dyDescent="0.25">
      <c r="D175" s="18"/>
      <c r="E175" s="18"/>
      <c r="F175" s="18"/>
      <c r="G175" s="18"/>
      <c r="H175" s="18"/>
      <c r="I175" s="18"/>
      <c r="J175" s="18"/>
    </row>
    <row r="176" spans="4:10" ht="19.8" x14ac:dyDescent="0.25">
      <c r="D176" s="18"/>
      <c r="E176" s="18"/>
      <c r="F176" s="18"/>
      <c r="G176" s="18"/>
      <c r="H176" s="18"/>
      <c r="I176" s="18"/>
      <c r="J176" s="18"/>
    </row>
    <row r="177" spans="4:10" ht="19.8" x14ac:dyDescent="0.25">
      <c r="D177" s="18"/>
      <c r="E177" s="18"/>
      <c r="F177" s="18"/>
      <c r="G177" s="18"/>
      <c r="H177" s="18"/>
      <c r="I177" s="18"/>
      <c r="J177" s="18"/>
    </row>
    <row r="178" spans="4:10" ht="19.8" x14ac:dyDescent="0.25">
      <c r="D178" s="18"/>
      <c r="E178" s="18"/>
      <c r="F178" s="18"/>
      <c r="G178" s="18"/>
      <c r="H178" s="18"/>
      <c r="I178" s="18"/>
      <c r="J178" s="18"/>
    </row>
    <row r="179" spans="4:10" ht="19.8" x14ac:dyDescent="0.25">
      <c r="D179" s="18"/>
      <c r="E179" s="18"/>
      <c r="F179" s="18"/>
      <c r="G179" s="18"/>
      <c r="H179" s="18"/>
      <c r="I179" s="18"/>
      <c r="J179" s="18"/>
    </row>
    <row r="180" spans="4:10" ht="19.8" x14ac:dyDescent="0.25">
      <c r="D180" s="18"/>
      <c r="E180" s="18"/>
      <c r="F180" s="18"/>
      <c r="G180" s="18"/>
      <c r="H180" s="18"/>
      <c r="I180" s="18"/>
      <c r="J180" s="18"/>
    </row>
    <row r="181" spans="4:10" ht="19.8" x14ac:dyDescent="0.25">
      <c r="D181" s="18"/>
      <c r="E181" s="18"/>
      <c r="F181" s="18"/>
      <c r="G181" s="18"/>
      <c r="H181" s="18"/>
      <c r="I181" s="18"/>
      <c r="J181" s="18"/>
    </row>
  </sheetData>
  <phoneticPr fontId="9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40" max="16383" man="1"/>
    <brk id="74" max="16383" man="1"/>
    <brk id="1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33"/>
  <sheetViews>
    <sheetView showGridLines="0" zoomScale="85" zoomScaleNormal="85" workbookViewId="0">
      <selection activeCell="M21" sqref="M21"/>
    </sheetView>
  </sheetViews>
  <sheetFormatPr defaultColWidth="9.33203125" defaultRowHeight="18" customHeight="1" x14ac:dyDescent="0.25"/>
  <cols>
    <col min="1" max="1" width="30.44140625" style="27" customWidth="1"/>
    <col min="2" max="2" width="6.6640625" style="27" customWidth="1"/>
    <col min="3" max="3" width="11.6640625" style="27" customWidth="1"/>
    <col min="4" max="4" width="1.33203125" style="45" customWidth="1"/>
    <col min="5" max="5" width="11.6640625" style="27" customWidth="1"/>
    <col min="6" max="6" width="1.33203125" style="45" customWidth="1"/>
    <col min="7" max="7" width="11.6640625" style="27" customWidth="1"/>
    <col min="8" max="8" width="1.33203125" style="45" customWidth="1"/>
    <col min="9" max="9" width="11.6640625" style="27" customWidth="1"/>
    <col min="10" max="10" width="1.33203125" style="45" customWidth="1"/>
    <col min="11" max="11" width="11.6640625" style="27" customWidth="1"/>
    <col min="12" max="12" width="1.33203125" style="45" customWidth="1"/>
    <col min="13" max="13" width="11.6640625" style="27" customWidth="1"/>
    <col min="14" max="14" width="1.33203125" style="27" customWidth="1"/>
    <col min="15" max="15" width="11.6640625" style="27" customWidth="1"/>
    <col min="16" max="16" width="1.33203125" style="27" customWidth="1"/>
    <col min="17" max="17" width="11.6640625" style="45" customWidth="1"/>
    <col min="18" max="18" width="1.33203125" style="45" customWidth="1"/>
    <col min="19" max="19" width="11.6640625" style="45" customWidth="1"/>
    <col min="20" max="20" width="1.33203125" style="45" customWidth="1"/>
    <col min="21" max="21" width="11.6640625" style="27" customWidth="1"/>
    <col min="22" max="22" width="1.33203125" style="27" customWidth="1"/>
    <col min="23" max="23" width="11.6640625" style="27" customWidth="1"/>
    <col min="24" max="24" width="1.33203125" style="27" customWidth="1"/>
    <col min="25" max="25" width="12.33203125" style="27" customWidth="1"/>
    <col min="26" max="26" width="1.33203125" style="27" customWidth="1"/>
    <col min="27" max="27" width="12.33203125" style="27" customWidth="1"/>
    <col min="28" max="16384" width="9.33203125" style="27"/>
  </cols>
  <sheetData>
    <row r="1" spans="1:29" s="108" customFormat="1" ht="18" customHeight="1" x14ac:dyDescent="0.25">
      <c r="AA1" s="46" t="s">
        <v>137</v>
      </c>
    </row>
    <row r="2" spans="1:29" s="108" customFormat="1" ht="18" customHeight="1" x14ac:dyDescent="0.25">
      <c r="A2" s="112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Y2" s="43"/>
    </row>
    <row r="3" spans="1:29" s="108" customFormat="1" ht="18" customHeight="1" x14ac:dyDescent="0.25">
      <c r="A3" s="112" t="s">
        <v>85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</row>
    <row r="4" spans="1:29" s="108" customFormat="1" ht="18" customHeight="1" x14ac:dyDescent="0.25">
      <c r="A4" s="112" t="s">
        <v>226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</row>
    <row r="5" spans="1:29" ht="18" customHeight="1" x14ac:dyDescent="0.25">
      <c r="N5" s="45"/>
      <c r="O5" s="45"/>
      <c r="P5" s="45"/>
      <c r="R5" s="27"/>
      <c r="T5" s="27"/>
      <c r="V5" s="45"/>
      <c r="W5" s="45"/>
      <c r="X5" s="45"/>
      <c r="AA5" s="46" t="s">
        <v>138</v>
      </c>
    </row>
    <row r="6" spans="1:29" ht="18" customHeight="1" x14ac:dyDescent="0.25">
      <c r="C6" s="113" t="s">
        <v>1</v>
      </c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</row>
    <row r="7" spans="1:29" ht="18" customHeight="1" x14ac:dyDescent="0.25">
      <c r="C7" s="115" t="s">
        <v>39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47"/>
      <c r="Y7" s="47"/>
    </row>
    <row r="8" spans="1:29" ht="18" customHeight="1" x14ac:dyDescent="0.25">
      <c r="C8" s="47"/>
      <c r="D8" s="47"/>
      <c r="E8" s="47"/>
      <c r="F8" s="47"/>
      <c r="G8" s="47"/>
      <c r="H8" s="47"/>
      <c r="I8" s="47"/>
      <c r="J8" s="47"/>
      <c r="K8" s="47"/>
      <c r="L8" s="47"/>
      <c r="M8" s="114" t="s">
        <v>110</v>
      </c>
      <c r="N8" s="114"/>
      <c r="O8" s="114"/>
      <c r="P8" s="114"/>
      <c r="Q8" s="114"/>
      <c r="R8" s="114"/>
      <c r="S8" s="114"/>
      <c r="T8" s="114"/>
      <c r="U8" s="114"/>
      <c r="V8" s="47"/>
      <c r="W8" s="47"/>
      <c r="X8" s="47"/>
      <c r="Y8" s="47"/>
    </row>
    <row r="9" spans="1:29" ht="18" customHeight="1" x14ac:dyDescent="0.25">
      <c r="C9" s="47"/>
      <c r="D9" s="47"/>
      <c r="E9" s="47"/>
      <c r="F9" s="47"/>
      <c r="G9" s="47"/>
      <c r="H9" s="47"/>
      <c r="I9" s="47"/>
      <c r="J9" s="47"/>
      <c r="K9" s="47"/>
      <c r="L9" s="47"/>
      <c r="M9" s="114" t="s">
        <v>119</v>
      </c>
      <c r="N9" s="114"/>
      <c r="O9" s="114"/>
      <c r="P9" s="114"/>
      <c r="Q9" s="114"/>
      <c r="R9" s="114"/>
      <c r="S9" s="114"/>
      <c r="T9" s="47"/>
      <c r="U9" s="47"/>
      <c r="V9" s="47"/>
      <c r="W9" s="47"/>
      <c r="X9" s="47"/>
      <c r="Z9" s="47"/>
      <c r="AA9" s="47"/>
    </row>
    <row r="10" spans="1:29" s="48" customFormat="1" ht="18" customHeight="1" x14ac:dyDescent="0.25">
      <c r="D10" s="47"/>
      <c r="E10" s="47"/>
      <c r="F10" s="47"/>
      <c r="G10" s="47"/>
      <c r="H10" s="47"/>
      <c r="L10" s="47"/>
      <c r="N10" s="47"/>
      <c r="P10" s="47"/>
      <c r="Q10" s="48" t="s">
        <v>185</v>
      </c>
      <c r="Y10" s="47" t="s">
        <v>120</v>
      </c>
    </row>
    <row r="11" spans="1:29" s="48" customFormat="1" ht="18" customHeight="1" x14ac:dyDescent="0.25">
      <c r="D11" s="47"/>
      <c r="E11" s="47"/>
      <c r="F11" s="47"/>
      <c r="G11" s="47"/>
      <c r="H11" s="47"/>
      <c r="L11" s="47"/>
      <c r="M11" s="48" t="s">
        <v>136</v>
      </c>
      <c r="N11" s="47"/>
      <c r="P11" s="47"/>
      <c r="Q11" s="48" t="s">
        <v>186</v>
      </c>
      <c r="Y11" s="48" t="s">
        <v>121</v>
      </c>
    </row>
    <row r="12" spans="1:29" s="48" customFormat="1" ht="18" customHeight="1" x14ac:dyDescent="0.25">
      <c r="H12" s="47"/>
      <c r="I12" s="109"/>
      <c r="J12" s="109" t="s">
        <v>36</v>
      </c>
      <c r="K12" s="109"/>
      <c r="M12" s="47" t="s">
        <v>96</v>
      </c>
      <c r="N12" s="47"/>
      <c r="O12" s="47" t="s">
        <v>86</v>
      </c>
      <c r="P12" s="47"/>
      <c r="Q12" s="47" t="s">
        <v>187</v>
      </c>
      <c r="R12" s="47"/>
      <c r="S12" s="47" t="s">
        <v>170</v>
      </c>
      <c r="T12" s="47"/>
      <c r="U12" s="47" t="s">
        <v>95</v>
      </c>
      <c r="W12" s="48" t="s">
        <v>95</v>
      </c>
      <c r="Y12" s="48" t="s">
        <v>122</v>
      </c>
      <c r="AA12" s="48" t="s">
        <v>95</v>
      </c>
    </row>
    <row r="13" spans="1:29" s="48" customFormat="1" ht="18" customHeight="1" x14ac:dyDescent="0.25">
      <c r="C13" s="47" t="s">
        <v>87</v>
      </c>
      <c r="D13" s="47"/>
      <c r="E13" s="48" t="s">
        <v>88</v>
      </c>
      <c r="F13" s="47"/>
      <c r="H13" s="47"/>
      <c r="I13" s="47" t="s">
        <v>90</v>
      </c>
      <c r="J13" s="47"/>
      <c r="L13" s="47"/>
      <c r="M13" s="47" t="s">
        <v>97</v>
      </c>
      <c r="N13" s="47"/>
      <c r="O13" s="47" t="s">
        <v>89</v>
      </c>
      <c r="P13" s="47"/>
      <c r="Q13" s="47" t="s">
        <v>188</v>
      </c>
      <c r="R13" s="47"/>
      <c r="S13" s="47" t="s">
        <v>171</v>
      </c>
      <c r="T13" s="47"/>
      <c r="U13" s="47" t="s">
        <v>123</v>
      </c>
      <c r="W13" s="48" t="s">
        <v>28</v>
      </c>
      <c r="Y13" s="48" t="s">
        <v>124</v>
      </c>
      <c r="AA13" s="48" t="s">
        <v>125</v>
      </c>
    </row>
    <row r="14" spans="1:29" s="48" customFormat="1" ht="18" customHeight="1" x14ac:dyDescent="0.25">
      <c r="C14" s="109" t="s">
        <v>131</v>
      </c>
      <c r="D14" s="47"/>
      <c r="E14" s="109" t="s">
        <v>91</v>
      </c>
      <c r="F14" s="47"/>
      <c r="G14" s="109" t="s">
        <v>35</v>
      </c>
      <c r="H14" s="47"/>
      <c r="I14" s="109" t="s">
        <v>93</v>
      </c>
      <c r="J14" s="47"/>
      <c r="K14" s="109" t="s">
        <v>94</v>
      </c>
      <c r="L14" s="47"/>
      <c r="M14" s="109" t="s">
        <v>99</v>
      </c>
      <c r="N14" s="47"/>
      <c r="O14" s="109" t="s">
        <v>92</v>
      </c>
      <c r="P14" s="47"/>
      <c r="Q14" s="109" t="s">
        <v>189</v>
      </c>
      <c r="R14" s="47"/>
      <c r="S14" s="109" t="s">
        <v>216</v>
      </c>
      <c r="T14" s="47"/>
      <c r="U14" s="109" t="s">
        <v>126</v>
      </c>
      <c r="V14" s="47"/>
      <c r="W14" s="109" t="s">
        <v>127</v>
      </c>
      <c r="X14" s="47"/>
      <c r="Y14" s="109" t="s">
        <v>128</v>
      </c>
      <c r="AA14" s="109" t="s">
        <v>129</v>
      </c>
    </row>
    <row r="15" spans="1:29" ht="18" customHeight="1" x14ac:dyDescent="0.25">
      <c r="A15" s="108" t="s">
        <v>192</v>
      </c>
      <c r="C15" s="65">
        <v>1666827</v>
      </c>
      <c r="D15" s="66"/>
      <c r="E15" s="65">
        <v>2062461</v>
      </c>
      <c r="F15" s="66"/>
      <c r="G15" s="65">
        <v>568131</v>
      </c>
      <c r="H15" s="66"/>
      <c r="I15" s="65">
        <v>211675</v>
      </c>
      <c r="J15" s="66"/>
      <c r="K15" s="65">
        <v>1857861</v>
      </c>
      <c r="L15" s="66"/>
      <c r="M15" s="65">
        <v>124328</v>
      </c>
      <c r="N15" s="65"/>
      <c r="O15" s="65">
        <v>5580940</v>
      </c>
      <c r="P15" s="66"/>
      <c r="Q15" s="65">
        <v>274156</v>
      </c>
      <c r="R15" s="66"/>
      <c r="S15" s="65">
        <v>-611</v>
      </c>
      <c r="T15" s="66"/>
      <c r="U15" s="65">
        <f>SUM(M15:S15)</f>
        <v>5978813</v>
      </c>
      <c r="V15" s="66"/>
      <c r="W15" s="65">
        <f>SUM(C15:K15,U15)</f>
        <v>12345768</v>
      </c>
      <c r="X15" s="66"/>
      <c r="Y15" s="65">
        <v>139879</v>
      </c>
      <c r="Z15" s="66"/>
      <c r="AA15" s="66">
        <f>SUM(W15,Y15)</f>
        <v>12485647</v>
      </c>
      <c r="AC15" s="68"/>
    </row>
    <row r="16" spans="1:29" ht="18" customHeight="1" x14ac:dyDescent="0.25">
      <c r="A16" s="27" t="s">
        <v>208</v>
      </c>
      <c r="C16" s="65">
        <v>0</v>
      </c>
      <c r="D16" s="66"/>
      <c r="E16" s="65">
        <v>0</v>
      </c>
      <c r="F16" s="66"/>
      <c r="G16" s="65">
        <v>0</v>
      </c>
      <c r="H16" s="66"/>
      <c r="I16" s="65">
        <v>0</v>
      </c>
      <c r="J16" s="66"/>
      <c r="K16" s="65">
        <v>-549671</v>
      </c>
      <c r="L16" s="66"/>
      <c r="M16" s="65">
        <v>0</v>
      </c>
      <c r="N16" s="65"/>
      <c r="O16" s="65">
        <v>0</v>
      </c>
      <c r="P16" s="66"/>
      <c r="Q16" s="66">
        <v>0</v>
      </c>
      <c r="R16" s="66"/>
      <c r="S16" s="66">
        <v>0</v>
      </c>
      <c r="T16" s="66"/>
      <c r="U16" s="65">
        <f>SUM(M16:S16)</f>
        <v>0</v>
      </c>
      <c r="V16" s="66"/>
      <c r="W16" s="65">
        <f>SUM(C16:K16,U16)</f>
        <v>-549671</v>
      </c>
      <c r="X16" s="66"/>
      <c r="Y16" s="65">
        <v>-4496</v>
      </c>
      <c r="Z16" s="66"/>
      <c r="AA16" s="66">
        <f>SUM(W16:Y16)</f>
        <v>-554167</v>
      </c>
      <c r="AC16" s="68"/>
    </row>
    <row r="17" spans="1:29" ht="18" customHeight="1" x14ac:dyDescent="0.25">
      <c r="A17" s="27" t="s">
        <v>149</v>
      </c>
      <c r="C17" s="67">
        <v>0</v>
      </c>
      <c r="D17" s="66"/>
      <c r="E17" s="67">
        <v>0</v>
      </c>
      <c r="F17" s="66"/>
      <c r="G17" s="67">
        <v>0</v>
      </c>
      <c r="H17" s="66"/>
      <c r="I17" s="67">
        <v>0</v>
      </c>
      <c r="J17" s="66"/>
      <c r="K17" s="67">
        <v>0</v>
      </c>
      <c r="L17" s="66"/>
      <c r="M17" s="67">
        <v>161</v>
      </c>
      <c r="N17" s="65"/>
      <c r="O17" s="67">
        <v>0</v>
      </c>
      <c r="P17" s="66"/>
      <c r="Q17" s="70">
        <v>0</v>
      </c>
      <c r="R17" s="66"/>
      <c r="S17" s="70">
        <v>-1066</v>
      </c>
      <c r="T17" s="66"/>
      <c r="U17" s="67">
        <f>SUM(M17:S17)</f>
        <v>-905</v>
      </c>
      <c r="V17" s="66"/>
      <c r="W17" s="67">
        <f>SUM(C17:K17,U17)</f>
        <v>-905</v>
      </c>
      <c r="X17" s="66"/>
      <c r="Y17" s="67">
        <v>-21</v>
      </c>
      <c r="Z17" s="66"/>
      <c r="AA17" s="70">
        <f>SUM(W17:Y17)</f>
        <v>-926</v>
      </c>
      <c r="AC17" s="68"/>
    </row>
    <row r="18" spans="1:29" ht="18" customHeight="1" x14ac:dyDescent="0.25">
      <c r="A18" s="27" t="s">
        <v>157</v>
      </c>
      <c r="C18" s="71">
        <f>SUM(C16:C17)</f>
        <v>0</v>
      </c>
      <c r="D18" s="65"/>
      <c r="E18" s="71">
        <f>SUM(E16:E17)</f>
        <v>0</v>
      </c>
      <c r="F18" s="65"/>
      <c r="G18" s="71">
        <f>SUM(G16:G17)</f>
        <v>0</v>
      </c>
      <c r="H18" s="65"/>
      <c r="I18" s="71">
        <f>SUM(I16:I17)</f>
        <v>0</v>
      </c>
      <c r="J18" s="65"/>
      <c r="K18" s="71">
        <f>SUM(K16:K17)</f>
        <v>-549671</v>
      </c>
      <c r="L18" s="66"/>
      <c r="M18" s="71">
        <f>SUM(M16:M17)</f>
        <v>161</v>
      </c>
      <c r="N18" s="71"/>
      <c r="O18" s="71">
        <f>SUM(O16:O17)</f>
        <v>0</v>
      </c>
      <c r="P18" s="65"/>
      <c r="Q18" s="71">
        <f>SUM(Q16:Q17)</f>
        <v>0</v>
      </c>
      <c r="R18" s="65"/>
      <c r="S18" s="71">
        <f>SUM(S16:S17)</f>
        <v>-1066</v>
      </c>
      <c r="T18" s="65"/>
      <c r="U18" s="71">
        <f>SUM(U16:U17)</f>
        <v>-905</v>
      </c>
      <c r="V18" s="66"/>
      <c r="W18" s="71">
        <f>SUM(W16:W17)</f>
        <v>-550576</v>
      </c>
      <c r="X18" s="66"/>
      <c r="Y18" s="71">
        <f>SUM(Y16:Y17)</f>
        <v>-4517</v>
      </c>
      <c r="Z18" s="66"/>
      <c r="AA18" s="71">
        <f>SUM(AA16:AA17)</f>
        <v>-555093</v>
      </c>
      <c r="AC18" s="68"/>
    </row>
    <row r="19" spans="1:29" ht="18" customHeight="1" x14ac:dyDescent="0.25">
      <c r="A19" s="27" t="s">
        <v>234</v>
      </c>
      <c r="C19" s="71">
        <v>0</v>
      </c>
      <c r="D19" s="65"/>
      <c r="E19" s="71">
        <v>0</v>
      </c>
      <c r="F19" s="65"/>
      <c r="G19" s="71">
        <v>0</v>
      </c>
      <c r="H19" s="65"/>
      <c r="I19" s="71">
        <v>0</v>
      </c>
      <c r="J19" s="65"/>
      <c r="K19" s="71">
        <v>-500042</v>
      </c>
      <c r="L19" s="66"/>
      <c r="M19" s="71">
        <v>0</v>
      </c>
      <c r="N19" s="71"/>
      <c r="O19" s="71">
        <v>0</v>
      </c>
      <c r="P19" s="65"/>
      <c r="Q19" s="71">
        <v>0</v>
      </c>
      <c r="R19" s="65"/>
      <c r="S19" s="71">
        <v>0</v>
      </c>
      <c r="T19" s="65"/>
      <c r="U19" s="65">
        <f>SUM(M19:S19)</f>
        <v>0</v>
      </c>
      <c r="V19" s="66"/>
      <c r="W19" s="130">
        <f>SUM(C19:K19,U19)</f>
        <v>-500042</v>
      </c>
      <c r="X19" s="66"/>
      <c r="Y19" s="71">
        <v>0</v>
      </c>
      <c r="Z19" s="66"/>
      <c r="AA19" s="68">
        <f>SUM(W19:Y19)</f>
        <v>-500042</v>
      </c>
      <c r="AC19" s="68"/>
    </row>
    <row r="20" spans="1:29" ht="18" customHeight="1" x14ac:dyDescent="0.25">
      <c r="A20" s="27" t="s">
        <v>173</v>
      </c>
      <c r="C20" s="71">
        <v>0</v>
      </c>
      <c r="D20" s="65"/>
      <c r="E20" s="71">
        <v>0</v>
      </c>
      <c r="F20" s="65"/>
      <c r="G20" s="71">
        <v>0</v>
      </c>
      <c r="H20" s="65"/>
      <c r="I20" s="71">
        <v>0</v>
      </c>
      <c r="J20" s="65"/>
      <c r="K20" s="71">
        <v>6369</v>
      </c>
      <c r="L20" s="66"/>
      <c r="M20" s="71">
        <v>0</v>
      </c>
      <c r="N20" s="71"/>
      <c r="O20" s="71">
        <v>-6369</v>
      </c>
      <c r="P20" s="65"/>
      <c r="Q20" s="71">
        <v>0</v>
      </c>
      <c r="R20" s="65"/>
      <c r="S20" s="71">
        <v>0</v>
      </c>
      <c r="T20" s="65"/>
      <c r="U20" s="65">
        <f>SUM(M20:S20)</f>
        <v>-6369</v>
      </c>
      <c r="V20" s="66"/>
      <c r="W20" s="131">
        <v>0</v>
      </c>
      <c r="X20" s="66"/>
      <c r="Y20" s="71">
        <v>0</v>
      </c>
      <c r="Z20" s="66"/>
      <c r="AA20" s="68">
        <f>SUM(W20:Y20)</f>
        <v>0</v>
      </c>
      <c r="AC20" s="68"/>
    </row>
    <row r="21" spans="1:29" ht="18" customHeight="1" x14ac:dyDescent="0.25">
      <c r="A21" s="27" t="s">
        <v>235</v>
      </c>
      <c r="C21" s="71">
        <v>0</v>
      </c>
      <c r="D21" s="65"/>
      <c r="E21" s="71">
        <v>0</v>
      </c>
      <c r="F21" s="65"/>
      <c r="G21" s="71">
        <v>0</v>
      </c>
      <c r="H21" s="65"/>
      <c r="I21" s="71">
        <v>0</v>
      </c>
      <c r="J21" s="65"/>
      <c r="K21" s="71">
        <v>0</v>
      </c>
      <c r="L21" s="66"/>
      <c r="M21" s="71">
        <v>0</v>
      </c>
      <c r="N21" s="71"/>
      <c r="O21" s="71">
        <v>0</v>
      </c>
      <c r="P21" s="65"/>
      <c r="Q21" s="71">
        <v>0</v>
      </c>
      <c r="R21" s="65"/>
      <c r="S21" s="71">
        <v>0</v>
      </c>
      <c r="T21" s="65"/>
      <c r="U21" s="65">
        <f>SUM(M21:S21)</f>
        <v>0</v>
      </c>
      <c r="V21" s="66"/>
      <c r="W21" s="130">
        <f>SUM(C21:K21,U21)</f>
        <v>0</v>
      </c>
      <c r="X21" s="66"/>
      <c r="Y21" s="131">
        <v>800</v>
      </c>
      <c r="Z21" s="66"/>
      <c r="AA21" s="68">
        <f>SUM(W21:Y21)</f>
        <v>800</v>
      </c>
      <c r="AC21" s="68"/>
    </row>
    <row r="22" spans="1:29" ht="18" customHeight="1" thickBot="1" x14ac:dyDescent="0.3">
      <c r="A22" s="108" t="s">
        <v>223</v>
      </c>
      <c r="C22" s="72">
        <f>SUM(C15,C18:C21)</f>
        <v>1666827</v>
      </c>
      <c r="D22" s="66"/>
      <c r="E22" s="72">
        <f>SUM(E15,E18:E21)</f>
        <v>2062461</v>
      </c>
      <c r="F22" s="66"/>
      <c r="G22" s="72">
        <f>SUM(G15,G18:G21)</f>
        <v>568131</v>
      </c>
      <c r="H22" s="66"/>
      <c r="I22" s="72">
        <f>SUM(I15,I18:I21)</f>
        <v>211675</v>
      </c>
      <c r="J22" s="66"/>
      <c r="K22" s="72">
        <f>SUM(K15,K18:K21)</f>
        <v>814517</v>
      </c>
      <c r="L22" s="66"/>
      <c r="M22" s="72">
        <f>SUM(M15,M18:M21)</f>
        <v>124489</v>
      </c>
      <c r="N22" s="65"/>
      <c r="O22" s="72">
        <f>SUM(O15,O18:O21)</f>
        <v>5574571</v>
      </c>
      <c r="P22" s="66"/>
      <c r="Q22" s="72">
        <f>SUM(Q15,Q18:Q21)</f>
        <v>274156</v>
      </c>
      <c r="R22" s="66"/>
      <c r="S22" s="72">
        <f>SUM(S15,S18:S21)</f>
        <v>-1677</v>
      </c>
      <c r="T22" s="66"/>
      <c r="U22" s="72">
        <f>SUM(U15,U18:U21)</f>
        <v>5971539</v>
      </c>
      <c r="V22" s="66"/>
      <c r="W22" s="72">
        <f>SUM(W15,W18:W21)</f>
        <v>11295150</v>
      </c>
      <c r="X22" s="66"/>
      <c r="Y22" s="72">
        <f>SUM(Y15,Y18:Y21)</f>
        <v>136162</v>
      </c>
      <c r="Z22" s="66"/>
      <c r="AA22" s="72">
        <f>SUM(AA15,AA18:AA21)</f>
        <v>11431312</v>
      </c>
      <c r="AC22" s="68"/>
    </row>
    <row r="23" spans="1:29" ht="18" customHeight="1" thickTop="1" x14ac:dyDescent="0.25">
      <c r="A23" s="108"/>
      <c r="C23" s="73"/>
      <c r="D23" s="66"/>
      <c r="E23" s="73"/>
      <c r="F23" s="66"/>
      <c r="G23" s="73"/>
      <c r="H23" s="66"/>
      <c r="I23" s="73"/>
      <c r="J23" s="66"/>
      <c r="K23" s="73"/>
      <c r="L23" s="66"/>
      <c r="M23" s="73"/>
      <c r="N23" s="65"/>
      <c r="O23" s="73"/>
      <c r="P23" s="66"/>
      <c r="Q23" s="66"/>
      <c r="R23" s="66"/>
      <c r="S23" s="66"/>
      <c r="T23" s="66"/>
      <c r="U23" s="73"/>
      <c r="V23" s="66"/>
      <c r="W23" s="73"/>
      <c r="X23" s="66"/>
      <c r="Y23" s="73"/>
      <c r="Z23" s="66"/>
      <c r="AA23" s="65"/>
      <c r="AC23" s="68"/>
    </row>
    <row r="24" spans="1:29" ht="18" customHeight="1" x14ac:dyDescent="0.25">
      <c r="A24" s="108" t="s">
        <v>193</v>
      </c>
      <c r="C24" s="65">
        <v>1666827</v>
      </c>
      <c r="D24" s="66"/>
      <c r="E24" s="65">
        <v>2062461</v>
      </c>
      <c r="F24" s="66"/>
      <c r="G24" s="65">
        <v>568131</v>
      </c>
      <c r="H24" s="66"/>
      <c r="I24" s="65">
        <v>211675</v>
      </c>
      <c r="J24" s="66"/>
      <c r="K24" s="65">
        <v>447534</v>
      </c>
      <c r="L24" s="66"/>
      <c r="M24" s="65">
        <v>124299</v>
      </c>
      <c r="N24" s="65"/>
      <c r="O24" s="65">
        <v>5478403</v>
      </c>
      <c r="P24" s="66"/>
      <c r="Q24" s="66">
        <v>85453</v>
      </c>
      <c r="R24" s="66"/>
      <c r="S24" s="66">
        <v>-12207</v>
      </c>
      <c r="T24" s="66"/>
      <c r="U24" s="65">
        <f>SUM(M24:S24)</f>
        <v>5675948</v>
      </c>
      <c r="V24" s="66"/>
      <c r="W24" s="65">
        <f>SUM(C24:K24,U24)</f>
        <v>10632576</v>
      </c>
      <c r="X24" s="66"/>
      <c r="Y24" s="65">
        <v>119537</v>
      </c>
      <c r="Z24" s="66"/>
      <c r="AA24" s="66">
        <f>SUM(W24:Y24)</f>
        <v>10752113</v>
      </c>
      <c r="AC24" s="68"/>
    </row>
    <row r="25" spans="1:29" ht="18" customHeight="1" x14ac:dyDescent="0.25">
      <c r="A25" s="27" t="s">
        <v>208</v>
      </c>
      <c r="C25" s="65">
        <v>0</v>
      </c>
      <c r="D25" s="66"/>
      <c r="E25" s="65">
        <v>0</v>
      </c>
      <c r="F25" s="66"/>
      <c r="G25" s="65">
        <v>0</v>
      </c>
      <c r="H25" s="66"/>
      <c r="I25" s="65">
        <v>0</v>
      </c>
      <c r="J25" s="66"/>
      <c r="K25" s="65">
        <f>'PL&amp;OCI'!D106</f>
        <v>-487973</v>
      </c>
      <c r="L25" s="66"/>
      <c r="M25" s="65">
        <v>0</v>
      </c>
      <c r="N25" s="65"/>
      <c r="O25" s="65">
        <v>0</v>
      </c>
      <c r="P25" s="66"/>
      <c r="Q25" s="66">
        <v>0</v>
      </c>
      <c r="R25" s="66"/>
      <c r="S25" s="66">
        <v>0</v>
      </c>
      <c r="T25" s="66"/>
      <c r="U25" s="65">
        <f>SUM(M25:S25)</f>
        <v>0</v>
      </c>
      <c r="V25" s="66"/>
      <c r="W25" s="65">
        <f>SUM(C25:K25,U25)</f>
        <v>-487973</v>
      </c>
      <c r="X25" s="66"/>
      <c r="Y25" s="65">
        <f>'PL&amp;OCI'!D107</f>
        <v>119</v>
      </c>
      <c r="Z25" s="66"/>
      <c r="AA25" s="66">
        <f>SUM(W25:Y25)</f>
        <v>-487854</v>
      </c>
      <c r="AC25" s="68"/>
    </row>
    <row r="26" spans="1:29" ht="18" customHeight="1" x14ac:dyDescent="0.25">
      <c r="A26" s="27" t="s">
        <v>149</v>
      </c>
      <c r="C26" s="67">
        <v>0</v>
      </c>
      <c r="D26" s="66"/>
      <c r="E26" s="67">
        <v>0</v>
      </c>
      <c r="F26" s="66"/>
      <c r="G26" s="67">
        <v>0</v>
      </c>
      <c r="H26" s="66"/>
      <c r="I26" s="67">
        <v>0</v>
      </c>
      <c r="J26" s="66"/>
      <c r="K26" s="67">
        <v>0</v>
      </c>
      <c r="L26" s="66"/>
      <c r="M26" s="67">
        <v>-1648</v>
      </c>
      <c r="N26" s="65"/>
      <c r="O26" s="67">
        <v>0</v>
      </c>
      <c r="P26" s="66"/>
      <c r="Q26" s="70">
        <v>106563</v>
      </c>
      <c r="R26" s="66"/>
      <c r="S26" s="70">
        <f>'PL&amp;OCI'!D130+'PL&amp;OCI'!D136</f>
        <v>5564</v>
      </c>
      <c r="T26" s="66"/>
      <c r="U26" s="67">
        <f>SUM(M26:S26)</f>
        <v>110479</v>
      </c>
      <c r="V26" s="66"/>
      <c r="W26" s="67">
        <f>SUM(C26:K26,U26)</f>
        <v>110479</v>
      </c>
      <c r="X26" s="66"/>
      <c r="Y26" s="67">
        <v>205</v>
      </c>
      <c r="Z26" s="66"/>
      <c r="AA26" s="70">
        <f>SUM(W26:Y26)</f>
        <v>110684</v>
      </c>
      <c r="AC26" s="68"/>
    </row>
    <row r="27" spans="1:29" ht="18" customHeight="1" x14ac:dyDescent="0.25">
      <c r="A27" s="27" t="s">
        <v>157</v>
      </c>
      <c r="C27" s="71">
        <f>SUM(C25:C26)</f>
        <v>0</v>
      </c>
      <c r="D27" s="65"/>
      <c r="E27" s="71">
        <f>SUM(E25:E26)</f>
        <v>0</v>
      </c>
      <c r="F27" s="65"/>
      <c r="G27" s="71">
        <f>SUM(G25:G26)</f>
        <v>0</v>
      </c>
      <c r="H27" s="65"/>
      <c r="I27" s="71">
        <f>SUM(I25:I26)</f>
        <v>0</v>
      </c>
      <c r="J27" s="65"/>
      <c r="K27" s="71">
        <f>SUM(K25:K26)</f>
        <v>-487973</v>
      </c>
      <c r="L27" s="66"/>
      <c r="M27" s="71">
        <f>SUM(M25:M26)</f>
        <v>-1648</v>
      </c>
      <c r="N27" s="71"/>
      <c r="O27" s="71">
        <f>SUM(O25:O26)</f>
        <v>0</v>
      </c>
      <c r="P27" s="65"/>
      <c r="Q27" s="71">
        <f>SUM(Q25:Q26)</f>
        <v>106563</v>
      </c>
      <c r="R27" s="65"/>
      <c r="S27" s="71">
        <f>SUM(S25:S26)</f>
        <v>5564</v>
      </c>
      <c r="T27" s="65"/>
      <c r="U27" s="71">
        <f>SUM(U25:U26)</f>
        <v>110479</v>
      </c>
      <c r="V27" s="66"/>
      <c r="W27" s="71">
        <f>SUM(W25:W26)</f>
        <v>-377494</v>
      </c>
      <c r="X27" s="66"/>
      <c r="Y27" s="71">
        <f>SUM(Y25:Y26)</f>
        <v>324</v>
      </c>
      <c r="Z27" s="66"/>
      <c r="AA27" s="71">
        <f>SUM(AA25:AA26)</f>
        <v>-377170</v>
      </c>
      <c r="AC27" s="68"/>
    </row>
    <row r="28" spans="1:29" ht="18" customHeight="1" x14ac:dyDescent="0.25">
      <c r="A28" s="27" t="s">
        <v>173</v>
      </c>
      <c r="C28" s="67">
        <v>0</v>
      </c>
      <c r="D28" s="66"/>
      <c r="E28" s="67">
        <v>0</v>
      </c>
      <c r="F28" s="66"/>
      <c r="G28" s="67">
        <v>0</v>
      </c>
      <c r="H28" s="66"/>
      <c r="I28" s="67">
        <v>0</v>
      </c>
      <c r="J28" s="65"/>
      <c r="K28" s="71">
        <v>15015</v>
      </c>
      <c r="L28" s="66"/>
      <c r="M28" s="71">
        <v>0</v>
      </c>
      <c r="N28" s="71"/>
      <c r="O28" s="71">
        <f>-K28</f>
        <v>-15015</v>
      </c>
      <c r="P28" s="65"/>
      <c r="Q28" s="67">
        <v>0</v>
      </c>
      <c r="R28" s="65"/>
      <c r="S28" s="67">
        <v>0</v>
      </c>
      <c r="T28" s="65"/>
      <c r="U28" s="67">
        <f>SUM(M28:S28)</f>
        <v>-15015</v>
      </c>
      <c r="V28" s="66"/>
      <c r="W28" s="67">
        <f>SUM(C28:K28,U28)</f>
        <v>0</v>
      </c>
      <c r="X28" s="66"/>
      <c r="Y28" s="71">
        <v>0</v>
      </c>
      <c r="Z28" s="66"/>
      <c r="AA28" s="70">
        <f>SUM(W28:Y28)</f>
        <v>0</v>
      </c>
      <c r="AC28" s="68"/>
    </row>
    <row r="29" spans="1:29" ht="18" customHeight="1" thickBot="1" x14ac:dyDescent="0.3">
      <c r="A29" s="108" t="s">
        <v>224</v>
      </c>
      <c r="C29" s="72">
        <f>SUM(C24,C27:C28)</f>
        <v>1666827</v>
      </c>
      <c r="D29" s="66"/>
      <c r="E29" s="72">
        <f>SUM(E24,E27:E28)</f>
        <v>2062461</v>
      </c>
      <c r="F29" s="66"/>
      <c r="G29" s="72">
        <f>SUM(G24,G27:G28)</f>
        <v>568131</v>
      </c>
      <c r="H29" s="66"/>
      <c r="I29" s="72">
        <f>SUM(I24,I27:I28)</f>
        <v>211675</v>
      </c>
      <c r="J29" s="66"/>
      <c r="K29" s="72">
        <f>SUM(K24,K27:K28)</f>
        <v>-25424</v>
      </c>
      <c r="L29" s="66"/>
      <c r="M29" s="72">
        <f>SUM(M24,M27:M28)</f>
        <v>122651</v>
      </c>
      <c r="N29" s="65"/>
      <c r="O29" s="72">
        <f>SUM(O24,O27:O28)</f>
        <v>5463388</v>
      </c>
      <c r="P29" s="66"/>
      <c r="Q29" s="72">
        <f>SUM(Q24,Q27:Q28)</f>
        <v>192016</v>
      </c>
      <c r="R29" s="66"/>
      <c r="S29" s="72">
        <f>SUM(S24,S27:S28)</f>
        <v>-6643</v>
      </c>
      <c r="T29" s="66"/>
      <c r="U29" s="72">
        <f>SUM(U24,U27:U28)</f>
        <v>5771412</v>
      </c>
      <c r="V29" s="66"/>
      <c r="W29" s="72">
        <f>SUM(W24,W27:W28)</f>
        <v>10255082</v>
      </c>
      <c r="X29" s="66"/>
      <c r="Y29" s="72">
        <f>SUM(Y24,Y27:Y28)</f>
        <v>119861</v>
      </c>
      <c r="Z29" s="66"/>
      <c r="AA29" s="72">
        <f>SUM(AA24,AA27:AA28)</f>
        <v>10374943</v>
      </c>
      <c r="AC29" s="68"/>
    </row>
    <row r="30" spans="1:29" ht="18" customHeight="1" thickTop="1" x14ac:dyDescent="0.25">
      <c r="C30" s="68">
        <f>SUM(C24-BS!F73)</f>
        <v>0</v>
      </c>
      <c r="D30" s="27"/>
      <c r="E30" s="68">
        <f>SUM(E24-BS!F74)</f>
        <v>0</v>
      </c>
      <c r="F30" s="27"/>
      <c r="G30" s="68">
        <f>SUM(G24-BS!F75)</f>
        <v>0</v>
      </c>
      <c r="H30" s="27"/>
      <c r="I30" s="68">
        <f>SUM(I24-BS!F77)</f>
        <v>0</v>
      </c>
      <c r="J30" s="27"/>
      <c r="K30" s="68">
        <f>SUM(K24-BS!F78)</f>
        <v>0</v>
      </c>
      <c r="L30" s="27"/>
      <c r="Q30" s="27"/>
      <c r="R30" s="27"/>
      <c r="S30" s="27"/>
      <c r="T30" s="27"/>
      <c r="U30" s="68">
        <f>SUM(U24-BS!F79)</f>
        <v>0</v>
      </c>
      <c r="W30" s="68">
        <f>SUM(W24-BS!F80)</f>
        <v>0</v>
      </c>
      <c r="Y30" s="68">
        <f>SUM(Y24-BS!F81)</f>
        <v>0</v>
      </c>
      <c r="AA30" s="68">
        <f>SUM(AA24-BS!F82)</f>
        <v>0</v>
      </c>
      <c r="AC30" s="68"/>
    </row>
    <row r="31" spans="1:29" ht="18" customHeight="1" x14ac:dyDescent="0.25">
      <c r="C31" s="68">
        <f>SUM(C29-BS!D73)</f>
        <v>0</v>
      </c>
      <c r="D31" s="27"/>
      <c r="E31" s="68">
        <f>SUM(E29-BS!D74)</f>
        <v>0</v>
      </c>
      <c r="F31" s="27"/>
      <c r="G31" s="68">
        <f>SUM(G29-BS!D75)</f>
        <v>0</v>
      </c>
      <c r="H31" s="27"/>
      <c r="I31" s="68">
        <f>SUM(I29-BS!D77)</f>
        <v>0</v>
      </c>
      <c r="J31" s="27"/>
      <c r="K31" s="68">
        <f>SUM(K29-BS!D78)</f>
        <v>0</v>
      </c>
      <c r="L31" s="27"/>
      <c r="Q31" s="27"/>
      <c r="R31" s="27"/>
      <c r="S31" s="27"/>
      <c r="T31" s="27"/>
      <c r="U31" s="68">
        <f>SUM(U29-BS!D79)</f>
        <v>0</v>
      </c>
      <c r="W31" s="68">
        <f>SUM(W29-BS!D80)</f>
        <v>0</v>
      </c>
      <c r="Y31" s="68">
        <f>SUM(Y29-BS!D81)</f>
        <v>0</v>
      </c>
      <c r="Z31" s="66"/>
      <c r="AA31" s="68">
        <f>SUM(AA29-BS!D82)</f>
        <v>0</v>
      </c>
      <c r="AC31" s="68"/>
    </row>
    <row r="32" spans="1:29" ht="18" customHeight="1" x14ac:dyDescent="0.25">
      <c r="A32" s="27" t="s">
        <v>190</v>
      </c>
      <c r="D32" s="27"/>
      <c r="F32" s="27"/>
      <c r="H32" s="27"/>
      <c r="J32" s="27"/>
      <c r="L32" s="27"/>
      <c r="Q32" s="27"/>
      <c r="R32" s="27"/>
      <c r="S32" s="27"/>
      <c r="T32" s="27"/>
      <c r="Z32" s="66"/>
    </row>
    <row r="33" spans="4:26" ht="18" customHeight="1" x14ac:dyDescent="0.25">
      <c r="D33" s="27"/>
      <c r="F33" s="27"/>
      <c r="H33" s="27"/>
      <c r="J33" s="27"/>
      <c r="L33" s="27"/>
      <c r="Q33" s="27"/>
      <c r="R33" s="27"/>
      <c r="S33" s="27"/>
      <c r="T33" s="27"/>
      <c r="Z33" s="66"/>
    </row>
  </sheetData>
  <mergeCells count="7">
    <mergeCell ref="A2:W2"/>
    <mergeCell ref="A3:W3"/>
    <mergeCell ref="A4:W4"/>
    <mergeCell ref="C6:AA6"/>
    <mergeCell ref="M9:S9"/>
    <mergeCell ref="M8:U8"/>
    <mergeCell ref="C7:W7"/>
  </mergeCells>
  <phoneticPr fontId="9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70" fitToWidth="0" fitToHeight="0" orientation="landscape" r:id="rId1"/>
  <rowBreaks count="5" manualBreakCount="5">
    <brk id="79" max="16383" man="1"/>
    <brk id="122" max="16383" man="1"/>
    <brk id="140" max="16383" man="1"/>
    <brk id="179" max="16383" man="1"/>
    <brk id="20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E25"/>
  <sheetViews>
    <sheetView showGridLines="0" view="pageBreakPreview" zoomScale="85" zoomScaleNormal="85" zoomScaleSheetLayoutView="85" workbookViewId="0">
      <selection activeCell="M21" sqref="M21"/>
    </sheetView>
  </sheetViews>
  <sheetFormatPr defaultColWidth="9.33203125" defaultRowHeight="18.75" customHeight="1" x14ac:dyDescent="0.25"/>
  <cols>
    <col min="1" max="1" width="27.6640625" style="86" customWidth="1"/>
    <col min="2" max="2" width="1.6640625" style="86" customWidth="1"/>
    <col min="3" max="3" width="16.6640625" style="86" customWidth="1"/>
    <col min="4" max="4" width="1.5546875" style="83" customWidth="1"/>
    <col min="5" max="5" width="16.6640625" style="86" customWidth="1"/>
    <col min="6" max="6" width="1.5546875" style="83" customWidth="1"/>
    <col min="7" max="7" width="16.6640625" style="86" customWidth="1"/>
    <col min="8" max="8" width="1.5546875" style="86" customWidth="1"/>
    <col min="9" max="9" width="16.6640625" style="86" customWidth="1"/>
    <col min="10" max="10" width="1.5546875" style="83" customWidth="1"/>
    <col min="11" max="11" width="16.6640625" style="86" customWidth="1"/>
    <col min="12" max="12" width="1.5546875" style="83" customWidth="1"/>
    <col min="13" max="13" width="16.6640625" style="86" customWidth="1"/>
    <col min="14" max="14" width="1.5546875" style="83" customWidth="1"/>
    <col min="15" max="15" width="16.6640625" style="86" customWidth="1"/>
    <col min="16" max="16" width="0.6640625" style="86" customWidth="1"/>
    <col min="17" max="16384" width="9.33203125" style="86"/>
  </cols>
  <sheetData>
    <row r="1" spans="1:16" ht="18.75" customHeight="1" x14ac:dyDescent="0.25">
      <c r="O1" s="82" t="s">
        <v>137</v>
      </c>
    </row>
    <row r="2" spans="1:16" s="121" customFormat="1" ht="18.75" customHeight="1" x14ac:dyDescent="0.25">
      <c r="A2" s="120" t="s">
        <v>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</row>
    <row r="3" spans="1:16" s="121" customFormat="1" ht="18.75" customHeight="1" x14ac:dyDescent="0.25">
      <c r="A3" s="120" t="s">
        <v>134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</row>
    <row r="4" spans="1:16" s="121" customFormat="1" ht="18.75" customHeight="1" x14ac:dyDescent="0.25">
      <c r="A4" s="120" t="s">
        <v>226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</row>
    <row r="5" spans="1:16" ht="18.75" customHeight="1" x14ac:dyDescent="0.25">
      <c r="O5" s="82" t="s">
        <v>138</v>
      </c>
    </row>
    <row r="6" spans="1:16" ht="18.75" customHeight="1" x14ac:dyDescent="0.25">
      <c r="C6" s="122" t="s">
        <v>2</v>
      </c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</row>
    <row r="7" spans="1:16" s="123" customFormat="1" ht="18.75" customHeight="1" x14ac:dyDescent="0.25">
      <c r="F7" s="124"/>
      <c r="K7" s="125" t="s">
        <v>110</v>
      </c>
      <c r="L7" s="125"/>
      <c r="M7" s="125"/>
      <c r="N7" s="124"/>
      <c r="O7" s="126"/>
    </row>
    <row r="8" spans="1:16" s="123" customFormat="1" ht="18.75" customHeight="1" x14ac:dyDescent="0.25">
      <c r="F8" s="124"/>
      <c r="G8" s="127" t="s">
        <v>36</v>
      </c>
      <c r="H8" s="127"/>
      <c r="I8" s="127"/>
      <c r="K8" s="128" t="s">
        <v>119</v>
      </c>
      <c r="L8" s="124"/>
      <c r="M8" s="124"/>
      <c r="N8" s="124"/>
      <c r="O8" s="126"/>
    </row>
    <row r="9" spans="1:16" s="123" customFormat="1" ht="18.75" customHeight="1" x14ac:dyDescent="0.25">
      <c r="C9" s="124" t="s">
        <v>87</v>
      </c>
      <c r="D9" s="124"/>
      <c r="E9" s="123" t="s">
        <v>88</v>
      </c>
      <c r="F9" s="124"/>
      <c r="G9" s="124" t="s">
        <v>90</v>
      </c>
      <c r="H9" s="124"/>
      <c r="K9" s="124" t="s">
        <v>130</v>
      </c>
      <c r="L9" s="124"/>
      <c r="M9" s="123" t="s">
        <v>158</v>
      </c>
      <c r="N9" s="124"/>
      <c r="O9" s="123" t="s">
        <v>98</v>
      </c>
    </row>
    <row r="10" spans="1:16" s="123" customFormat="1" ht="18.75" customHeight="1" x14ac:dyDescent="0.25">
      <c r="C10" s="128" t="s">
        <v>131</v>
      </c>
      <c r="D10" s="124"/>
      <c r="E10" s="128" t="s">
        <v>91</v>
      </c>
      <c r="F10" s="124"/>
      <c r="G10" s="128" t="s">
        <v>93</v>
      </c>
      <c r="H10" s="124"/>
      <c r="I10" s="128" t="s">
        <v>94</v>
      </c>
      <c r="J10" s="124"/>
      <c r="K10" s="128" t="s">
        <v>92</v>
      </c>
      <c r="L10" s="124"/>
      <c r="M10" s="128" t="s">
        <v>126</v>
      </c>
      <c r="N10" s="124"/>
      <c r="O10" s="128" t="s">
        <v>129</v>
      </c>
    </row>
    <row r="11" spans="1:16" s="83" customFormat="1" ht="18.75" customHeight="1" x14ac:dyDescent="0.25">
      <c r="A11" s="121" t="s">
        <v>192</v>
      </c>
      <c r="C11" s="84">
        <v>1666827</v>
      </c>
      <c r="D11" s="85"/>
      <c r="E11" s="84">
        <v>2062461</v>
      </c>
      <c r="F11" s="85"/>
      <c r="G11" s="84">
        <v>211675</v>
      </c>
      <c r="H11" s="85"/>
      <c r="I11" s="84">
        <v>901083</v>
      </c>
      <c r="J11" s="85"/>
      <c r="K11" s="84">
        <v>141313</v>
      </c>
      <c r="L11" s="84"/>
      <c r="M11" s="84">
        <f>SUM(K11:L11)</f>
        <v>141313</v>
      </c>
      <c r="N11" s="85"/>
      <c r="O11" s="84">
        <f>SUM(C11:I11,M11)</f>
        <v>4983359</v>
      </c>
    </row>
    <row r="12" spans="1:16" s="83" customFormat="1" ht="18.75" customHeight="1" x14ac:dyDescent="0.25">
      <c r="A12" s="86" t="s">
        <v>208</v>
      </c>
      <c r="C12" s="84">
        <v>0</v>
      </c>
      <c r="D12" s="85"/>
      <c r="E12" s="84">
        <v>0</v>
      </c>
      <c r="F12" s="85"/>
      <c r="G12" s="84">
        <v>0</v>
      </c>
      <c r="H12" s="85"/>
      <c r="I12" s="84">
        <v>-4596</v>
      </c>
      <c r="J12" s="85"/>
      <c r="K12" s="84">
        <v>0</v>
      </c>
      <c r="L12" s="84"/>
      <c r="M12" s="84">
        <f>SUM(K12:L12)</f>
        <v>0</v>
      </c>
      <c r="N12" s="85"/>
      <c r="O12" s="84">
        <f>SUM(C12:I12,M12)</f>
        <v>-4596</v>
      </c>
    </row>
    <row r="13" spans="1:16" s="83" customFormat="1" ht="18.75" customHeight="1" x14ac:dyDescent="0.25">
      <c r="A13" s="86" t="s">
        <v>149</v>
      </c>
      <c r="C13" s="87">
        <v>0</v>
      </c>
      <c r="D13" s="85"/>
      <c r="E13" s="87">
        <v>0</v>
      </c>
      <c r="F13" s="85"/>
      <c r="G13" s="87">
        <v>0</v>
      </c>
      <c r="H13" s="85"/>
      <c r="I13" s="87">
        <v>0</v>
      </c>
      <c r="J13" s="85"/>
      <c r="K13" s="87">
        <v>0</v>
      </c>
      <c r="L13" s="88"/>
      <c r="M13" s="87">
        <f>SUM(K13:L13)</f>
        <v>0</v>
      </c>
      <c r="N13" s="85"/>
      <c r="O13" s="89">
        <f>SUM(C13:I13,M13)</f>
        <v>0</v>
      </c>
    </row>
    <row r="14" spans="1:16" ht="18.75" customHeight="1" x14ac:dyDescent="0.25">
      <c r="A14" s="83" t="s">
        <v>157</v>
      </c>
      <c r="C14" s="88">
        <f>SUM(C12:C13)</f>
        <v>0</v>
      </c>
      <c r="D14" s="85"/>
      <c r="E14" s="88">
        <f>SUM(E12:E13)</f>
        <v>0</v>
      </c>
      <c r="F14" s="85"/>
      <c r="G14" s="88">
        <f>SUM(G12:G13)</f>
        <v>0</v>
      </c>
      <c r="H14" s="85"/>
      <c r="I14" s="88">
        <f>SUM(I12:I13)</f>
        <v>-4596</v>
      </c>
      <c r="J14" s="85"/>
      <c r="K14" s="88">
        <f>SUM(K12:K13)</f>
        <v>0</v>
      </c>
      <c r="L14" s="88"/>
      <c r="M14" s="88">
        <f>SUM(M12:M13)</f>
        <v>0</v>
      </c>
      <c r="N14" s="85"/>
      <c r="O14" s="88">
        <f>SUM(O12:O13)</f>
        <v>-4596</v>
      </c>
    </row>
    <row r="15" spans="1:16" ht="18.75" customHeight="1" x14ac:dyDescent="0.25">
      <c r="A15" s="86" t="s">
        <v>234</v>
      </c>
      <c r="C15" s="88">
        <v>0</v>
      </c>
      <c r="D15" s="85"/>
      <c r="E15" s="88">
        <v>0</v>
      </c>
      <c r="F15" s="85"/>
      <c r="G15" s="88">
        <v>0</v>
      </c>
      <c r="H15" s="85"/>
      <c r="I15" s="88">
        <v>-500042</v>
      </c>
      <c r="J15" s="85"/>
      <c r="K15" s="88">
        <v>0</v>
      </c>
      <c r="L15" s="88"/>
      <c r="M15" s="88">
        <v>0</v>
      </c>
      <c r="N15" s="85"/>
      <c r="O15" s="89">
        <f>SUM(C15:I15,M15)</f>
        <v>-500042</v>
      </c>
    </row>
    <row r="16" spans="1:16" ht="18.75" customHeight="1" thickBot="1" x14ac:dyDescent="0.3">
      <c r="A16" s="121" t="s">
        <v>225</v>
      </c>
      <c r="C16" s="90">
        <f>SUM(C11,C14:C15)</f>
        <v>1666827</v>
      </c>
      <c r="D16" s="85"/>
      <c r="E16" s="90">
        <f>SUM(E11,E14:E15)</f>
        <v>2062461</v>
      </c>
      <c r="F16" s="85"/>
      <c r="G16" s="90">
        <f>SUM(G11,G14:G15)</f>
        <v>211675</v>
      </c>
      <c r="H16" s="85"/>
      <c r="I16" s="90">
        <f>SUM(I11,I14:I15)</f>
        <v>396445</v>
      </c>
      <c r="J16" s="85"/>
      <c r="K16" s="90">
        <f>SUM(K11,K14:K15)</f>
        <v>141313</v>
      </c>
      <c r="L16" s="84"/>
      <c r="M16" s="90">
        <f>SUM(M11,M14:M15)</f>
        <v>141313</v>
      </c>
      <c r="N16" s="85"/>
      <c r="O16" s="90">
        <f>SUM(O11,O14:O15)</f>
        <v>4478721</v>
      </c>
    </row>
    <row r="17" spans="1:31" ht="18.75" customHeight="1" thickTop="1" x14ac:dyDescent="0.25">
      <c r="C17" s="91"/>
      <c r="D17" s="92"/>
      <c r="E17" s="91"/>
      <c r="F17" s="92"/>
      <c r="G17" s="91"/>
      <c r="H17" s="91"/>
      <c r="I17" s="91"/>
      <c r="J17" s="92"/>
      <c r="K17" s="91"/>
      <c r="L17" s="91"/>
      <c r="M17" s="91"/>
      <c r="N17" s="91"/>
      <c r="O17" s="91"/>
    </row>
    <row r="18" spans="1:31" ht="18" customHeight="1" x14ac:dyDescent="0.25">
      <c r="A18" s="121" t="s">
        <v>193</v>
      </c>
      <c r="C18" s="84">
        <v>1666827</v>
      </c>
      <c r="D18" s="85"/>
      <c r="E18" s="84">
        <v>2062461</v>
      </c>
      <c r="F18" s="85"/>
      <c r="G18" s="84">
        <v>211675</v>
      </c>
      <c r="H18" s="85"/>
      <c r="I18" s="84">
        <v>367018</v>
      </c>
      <c r="J18" s="85"/>
      <c r="K18" s="84">
        <v>141313</v>
      </c>
      <c r="L18" s="85"/>
      <c r="M18" s="84">
        <f>SUM(K18:L18)</f>
        <v>141313</v>
      </c>
      <c r="N18" s="85"/>
      <c r="O18" s="84">
        <f>SUM(C18:I18,M18)</f>
        <v>4449294</v>
      </c>
      <c r="P18" s="85"/>
    </row>
    <row r="19" spans="1:31" s="83" customFormat="1" ht="18.75" customHeight="1" x14ac:dyDescent="0.25">
      <c r="A19" s="86" t="s">
        <v>208</v>
      </c>
      <c r="C19" s="84">
        <v>0</v>
      </c>
      <c r="D19" s="85"/>
      <c r="E19" s="84">
        <v>0</v>
      </c>
      <c r="F19" s="85"/>
      <c r="G19" s="84">
        <v>0</v>
      </c>
      <c r="H19" s="85"/>
      <c r="I19" s="84">
        <f>'PL&amp;OCI'!H106</f>
        <v>-35052</v>
      </c>
      <c r="J19" s="85"/>
      <c r="K19" s="84">
        <v>0</v>
      </c>
      <c r="L19" s="84"/>
      <c r="M19" s="84">
        <f>SUM(K19:L19)</f>
        <v>0</v>
      </c>
      <c r="N19" s="85"/>
      <c r="O19" s="84">
        <f>SUM(C19:I19,M19)</f>
        <v>-35052</v>
      </c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</row>
    <row r="20" spans="1:31" s="83" customFormat="1" ht="18.75" customHeight="1" x14ac:dyDescent="0.25">
      <c r="A20" s="86" t="s">
        <v>149</v>
      </c>
      <c r="C20" s="87">
        <v>0</v>
      </c>
      <c r="D20" s="85"/>
      <c r="E20" s="87">
        <v>0</v>
      </c>
      <c r="F20" s="85"/>
      <c r="G20" s="87">
        <v>0</v>
      </c>
      <c r="H20" s="85"/>
      <c r="I20" s="87">
        <v>0</v>
      </c>
      <c r="J20" s="85"/>
      <c r="K20" s="87">
        <f>'PL&amp;OCI'!H139</f>
        <v>0</v>
      </c>
      <c r="L20" s="88"/>
      <c r="M20" s="87">
        <f>SUM(K20:L20)</f>
        <v>0</v>
      </c>
      <c r="N20" s="85"/>
      <c r="O20" s="89">
        <f>SUM(C20:I20,M20)</f>
        <v>0</v>
      </c>
    </row>
    <row r="21" spans="1:31" ht="20.25" customHeight="1" x14ac:dyDescent="0.25">
      <c r="A21" s="83" t="s">
        <v>139</v>
      </c>
      <c r="C21" s="87">
        <f>SUM(C19:C20)</f>
        <v>0</v>
      </c>
      <c r="D21" s="85"/>
      <c r="E21" s="87">
        <f>SUM(E19:E20)</f>
        <v>0</v>
      </c>
      <c r="F21" s="85"/>
      <c r="G21" s="87">
        <f>SUM(G19:G20)</f>
        <v>0</v>
      </c>
      <c r="H21" s="85"/>
      <c r="I21" s="87">
        <f>SUM(I19:I20)</f>
        <v>-35052</v>
      </c>
      <c r="J21" s="85"/>
      <c r="K21" s="87">
        <f>SUM(K19:K20)</f>
        <v>0</v>
      </c>
      <c r="L21" s="88"/>
      <c r="M21" s="87">
        <f>SUM(M19:M20)</f>
        <v>0</v>
      </c>
      <c r="N21" s="85"/>
      <c r="O21" s="87">
        <f>SUM(O19:O20)</f>
        <v>-35052</v>
      </c>
    </row>
    <row r="22" spans="1:31" ht="18.75" customHeight="1" thickBot="1" x14ac:dyDescent="0.3">
      <c r="A22" s="121" t="s">
        <v>224</v>
      </c>
      <c r="C22" s="90">
        <f>SUM(C18,C21)</f>
        <v>1666827</v>
      </c>
      <c r="D22" s="85"/>
      <c r="E22" s="90">
        <f>SUM(E18,E21)</f>
        <v>2062461</v>
      </c>
      <c r="F22" s="85"/>
      <c r="G22" s="90">
        <f>SUM(G18,G21)</f>
        <v>211675</v>
      </c>
      <c r="H22" s="85"/>
      <c r="I22" s="90">
        <f>SUM(I18,I21)</f>
        <v>331966</v>
      </c>
      <c r="J22" s="85"/>
      <c r="K22" s="90">
        <f>SUM(K18,K21)</f>
        <v>141313</v>
      </c>
      <c r="L22" s="84"/>
      <c r="M22" s="90">
        <f>SUM(M18,M21)</f>
        <v>141313</v>
      </c>
      <c r="N22" s="85"/>
      <c r="O22" s="90">
        <f>SUM(O18,O21)</f>
        <v>4414242</v>
      </c>
    </row>
    <row r="23" spans="1:31" ht="18.75" customHeight="1" thickTop="1" x14ac:dyDescent="0.25">
      <c r="A23" s="121"/>
      <c r="C23" s="84">
        <f>SUM(C18-BS!J73)</f>
        <v>0</v>
      </c>
      <c r="D23" s="85"/>
      <c r="E23" s="84">
        <f>SUM(E18-BS!J74)</f>
        <v>0</v>
      </c>
      <c r="F23" s="85"/>
      <c r="G23" s="84">
        <f>SUM(G18-BS!J77)</f>
        <v>0</v>
      </c>
      <c r="H23" s="85"/>
      <c r="I23" s="84">
        <f>SUM(I18-BS!J78)</f>
        <v>0</v>
      </c>
      <c r="J23" s="85"/>
      <c r="K23" s="84"/>
      <c r="L23" s="84"/>
      <c r="M23" s="84">
        <f>SUM(M18-BS!J79)</f>
        <v>0</v>
      </c>
      <c r="N23" s="85"/>
      <c r="O23" s="84">
        <f>SUM(O18-BS!J82)</f>
        <v>0</v>
      </c>
    </row>
    <row r="24" spans="1:31" ht="18.75" customHeight="1" x14ac:dyDescent="0.25">
      <c r="C24" s="129">
        <f>SUM(C22-BS!H73)</f>
        <v>0</v>
      </c>
      <c r="E24" s="129">
        <f>SUM(E22-BS!H74)</f>
        <v>0</v>
      </c>
      <c r="G24" s="129">
        <f>SUM(G22-BS!H77)</f>
        <v>0</v>
      </c>
      <c r="I24" s="129">
        <f>SUM(I22-BS!H78)</f>
        <v>0</v>
      </c>
      <c r="K24" s="129"/>
      <c r="L24" s="86"/>
      <c r="M24" s="129">
        <f>SUM(M22-BS!H79)</f>
        <v>0</v>
      </c>
      <c r="N24" s="86"/>
      <c r="O24" s="129">
        <f>SUM(O22-BS!H82)</f>
        <v>0</v>
      </c>
    </row>
    <row r="25" spans="1:31" ht="18.75" customHeight="1" x14ac:dyDescent="0.25">
      <c r="A25" s="83" t="s">
        <v>190</v>
      </c>
    </row>
  </sheetData>
  <mergeCells count="6">
    <mergeCell ref="G8:I8"/>
    <mergeCell ref="A4:P4"/>
    <mergeCell ref="A2:O2"/>
    <mergeCell ref="A3:O3"/>
    <mergeCell ref="C6:O6"/>
    <mergeCell ref="K7:M7"/>
  </mergeCells>
  <phoneticPr fontId="9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89" fitToHeight="0" orientation="landscape" r:id="rId1"/>
  <rowBreaks count="6" manualBreakCount="6">
    <brk id="53" max="16383" man="1"/>
    <brk id="85" max="16383" man="1"/>
    <brk id="128" max="16383" man="1"/>
    <brk id="146" max="16383" man="1"/>
    <brk id="185" max="16383" man="1"/>
    <brk id="21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4"/>
  <sheetViews>
    <sheetView showGridLines="0" topLeftCell="A73" zoomScale="80" zoomScaleNormal="80" zoomScaleSheetLayoutView="100" workbookViewId="0">
      <selection activeCell="M21" sqref="M21"/>
    </sheetView>
  </sheetViews>
  <sheetFormatPr defaultColWidth="9.33203125" defaultRowHeight="22.5" customHeight="1" x14ac:dyDescent="0.25"/>
  <cols>
    <col min="1" max="1" width="50.44140625" style="3" customWidth="1"/>
    <col min="2" max="2" width="5.6640625" style="3" customWidth="1"/>
    <col min="3" max="3" width="1.33203125" style="3" customWidth="1"/>
    <col min="4" max="4" width="14.5546875" style="3" bestFit="1" customWidth="1"/>
    <col min="5" max="5" width="1.33203125" style="3" customWidth="1"/>
    <col min="6" max="6" width="13.33203125" style="3" bestFit="1" customWidth="1"/>
    <col min="7" max="7" width="1.33203125" style="3" customWidth="1"/>
    <col min="8" max="8" width="12.6640625" style="3" customWidth="1"/>
    <col min="9" max="9" width="1.33203125" style="3" customWidth="1"/>
    <col min="10" max="10" width="12.6640625" style="3" customWidth="1"/>
    <col min="11" max="16384" width="9.33203125" style="3"/>
  </cols>
  <sheetData>
    <row r="1" spans="1:10" s="107" customFormat="1" ht="19.2" customHeight="1" x14ac:dyDescent="0.25">
      <c r="J1" s="2" t="s">
        <v>137</v>
      </c>
    </row>
    <row r="2" spans="1:10" s="107" customFormat="1" ht="19.2" customHeight="1" x14ac:dyDescent="0.25">
      <c r="A2" s="107" t="s">
        <v>0</v>
      </c>
      <c r="J2" s="30"/>
    </row>
    <row r="3" spans="1:10" s="107" customFormat="1" ht="19.2" customHeight="1" x14ac:dyDescent="0.25">
      <c r="A3" s="107" t="s">
        <v>59</v>
      </c>
    </row>
    <row r="4" spans="1:10" s="107" customFormat="1" ht="19.2" customHeight="1" x14ac:dyDescent="0.25">
      <c r="A4" s="107" t="s">
        <v>226</v>
      </c>
    </row>
    <row r="5" spans="1:10" ht="19.2" customHeight="1" x14ac:dyDescent="0.25">
      <c r="A5" s="1"/>
      <c r="B5" s="1"/>
      <c r="C5" s="1"/>
      <c r="D5" s="1"/>
      <c r="E5" s="1"/>
      <c r="F5" s="1"/>
      <c r="G5" s="1"/>
      <c r="H5" s="2"/>
      <c r="I5" s="1"/>
      <c r="J5" s="2" t="s">
        <v>138</v>
      </c>
    </row>
    <row r="6" spans="1:10" s="107" customFormat="1" ht="19.2" customHeight="1" x14ac:dyDescent="0.25">
      <c r="A6" s="4"/>
      <c r="B6" s="4"/>
      <c r="C6" s="4"/>
      <c r="D6" s="5"/>
      <c r="E6" s="106" t="s">
        <v>1</v>
      </c>
      <c r="F6" s="5"/>
      <c r="G6" s="4"/>
      <c r="H6" s="5"/>
      <c r="I6" s="106" t="s">
        <v>2</v>
      </c>
      <c r="J6" s="5"/>
    </row>
    <row r="7" spans="1:10" ht="19.2" customHeight="1" x14ac:dyDescent="0.25">
      <c r="B7" s="6"/>
      <c r="D7" s="81">
        <v>2564</v>
      </c>
      <c r="F7" s="81">
        <v>2563</v>
      </c>
      <c r="H7" s="81">
        <v>2564</v>
      </c>
      <c r="J7" s="81">
        <v>2563</v>
      </c>
    </row>
    <row r="8" spans="1:10" ht="19.2" customHeight="1" x14ac:dyDescent="0.25">
      <c r="A8" s="107" t="s">
        <v>60</v>
      </c>
    </row>
    <row r="9" spans="1:10" ht="19.2" customHeight="1" x14ac:dyDescent="0.25">
      <c r="A9" s="3" t="s">
        <v>199</v>
      </c>
      <c r="D9" s="8">
        <f>SUM('PL&amp;OCI'!D101)</f>
        <v>-463727</v>
      </c>
      <c r="F9" s="8">
        <f>SUM('PL&amp;OCI'!F101)</f>
        <v>-446321</v>
      </c>
      <c r="H9" s="8">
        <f>SUM('PL&amp;OCI'!H101)</f>
        <v>-37250</v>
      </c>
      <c r="J9" s="8">
        <f>SUM('PL&amp;OCI'!J101)</f>
        <v>9794</v>
      </c>
    </row>
    <row r="10" spans="1:10" ht="19.2" customHeight="1" x14ac:dyDescent="0.25">
      <c r="A10" s="3" t="s">
        <v>201</v>
      </c>
      <c r="D10" s="8"/>
      <c r="E10" s="8"/>
      <c r="F10" s="8"/>
      <c r="G10" s="8"/>
      <c r="H10" s="8"/>
      <c r="I10" s="8"/>
      <c r="J10" s="8"/>
    </row>
    <row r="11" spans="1:10" ht="19.2" customHeight="1" x14ac:dyDescent="0.25">
      <c r="A11" s="3" t="s">
        <v>154</v>
      </c>
      <c r="D11" s="8"/>
      <c r="E11" s="8"/>
      <c r="F11" s="8"/>
      <c r="G11" s="8"/>
      <c r="H11" s="8"/>
      <c r="I11" s="8"/>
      <c r="J11" s="8"/>
    </row>
    <row r="12" spans="1:10" ht="19.2" customHeight="1" x14ac:dyDescent="0.25">
      <c r="A12" s="3" t="s">
        <v>61</v>
      </c>
      <c r="D12" s="8">
        <v>232462</v>
      </c>
      <c r="E12" s="8"/>
      <c r="F12" s="8">
        <v>234152</v>
      </c>
      <c r="G12" s="8"/>
      <c r="H12" s="8">
        <v>4448</v>
      </c>
      <c r="I12" s="8"/>
      <c r="J12" s="8">
        <v>5744</v>
      </c>
    </row>
    <row r="13" spans="1:10" ht="19.2" customHeight="1" x14ac:dyDescent="0.25">
      <c r="A13" s="3" t="s">
        <v>202</v>
      </c>
      <c r="D13" s="9">
        <v>17641</v>
      </c>
      <c r="E13" s="8"/>
      <c r="F13" s="9">
        <v>-1270</v>
      </c>
      <c r="G13" s="8"/>
      <c r="H13" s="9">
        <v>2502</v>
      </c>
      <c r="I13" s="8"/>
      <c r="J13" s="9">
        <v>-40</v>
      </c>
    </row>
    <row r="14" spans="1:10" ht="19.2" customHeight="1" x14ac:dyDescent="0.25">
      <c r="A14" s="3" t="s">
        <v>244</v>
      </c>
      <c r="D14" s="9">
        <v>322</v>
      </c>
      <c r="E14" s="8"/>
      <c r="F14" s="9">
        <v>13</v>
      </c>
      <c r="G14" s="8"/>
      <c r="H14" s="9">
        <v>0</v>
      </c>
      <c r="I14" s="8"/>
      <c r="J14" s="9">
        <v>0</v>
      </c>
    </row>
    <row r="15" spans="1:10" ht="19.2" customHeight="1" x14ac:dyDescent="0.25">
      <c r="A15" s="3" t="s">
        <v>213</v>
      </c>
      <c r="D15" s="9">
        <v>-961</v>
      </c>
      <c r="E15" s="8"/>
      <c r="F15" s="9">
        <v>0</v>
      </c>
      <c r="G15" s="8"/>
      <c r="H15" s="9">
        <v>0</v>
      </c>
      <c r="I15" s="8"/>
      <c r="J15" s="9">
        <v>0</v>
      </c>
    </row>
    <row r="16" spans="1:10" ht="19.2" customHeight="1" x14ac:dyDescent="0.25">
      <c r="A16" s="3" t="s">
        <v>174</v>
      </c>
      <c r="D16" s="16">
        <v>-19692</v>
      </c>
      <c r="E16" s="8"/>
      <c r="F16" s="16">
        <v>-5944</v>
      </c>
      <c r="G16" s="8"/>
      <c r="H16" s="16">
        <v>0</v>
      </c>
      <c r="I16" s="8"/>
      <c r="J16" s="9">
        <v>0</v>
      </c>
    </row>
    <row r="17" spans="1:10" ht="19.2" customHeight="1" x14ac:dyDescent="0.25">
      <c r="A17" s="3" t="s">
        <v>245</v>
      </c>
      <c r="D17" s="9">
        <v>-14942</v>
      </c>
      <c r="E17" s="8"/>
      <c r="F17" s="9">
        <v>-118</v>
      </c>
      <c r="G17" s="8"/>
      <c r="H17" s="9">
        <v>0</v>
      </c>
      <c r="I17" s="8"/>
      <c r="J17" s="9">
        <v>0</v>
      </c>
    </row>
    <row r="18" spans="1:10" ht="19.2" customHeight="1" x14ac:dyDescent="0.25">
      <c r="A18" s="3" t="s">
        <v>228</v>
      </c>
      <c r="D18" s="9">
        <v>0</v>
      </c>
      <c r="E18" s="8"/>
      <c r="F18" s="8">
        <v>137000</v>
      </c>
      <c r="G18" s="8"/>
      <c r="H18" s="8">
        <v>0</v>
      </c>
      <c r="I18" s="8"/>
      <c r="J18" s="10">
        <v>0</v>
      </c>
    </row>
    <row r="19" spans="1:10" ht="19.2" customHeight="1" x14ac:dyDescent="0.25">
      <c r="A19" s="3" t="s">
        <v>159</v>
      </c>
      <c r="D19" s="8">
        <v>2</v>
      </c>
      <c r="E19" s="8"/>
      <c r="F19" s="8">
        <v>9</v>
      </c>
      <c r="G19" s="8"/>
      <c r="H19" s="8">
        <v>0</v>
      </c>
      <c r="I19" s="8"/>
      <c r="J19" s="10">
        <v>0</v>
      </c>
    </row>
    <row r="20" spans="1:10" ht="19.2" customHeight="1" x14ac:dyDescent="0.25">
      <c r="A20" s="98" t="s">
        <v>227</v>
      </c>
      <c r="D20" s="8">
        <v>0</v>
      </c>
      <c r="E20" s="8"/>
      <c r="F20" s="8">
        <v>0</v>
      </c>
      <c r="G20" s="8"/>
      <c r="H20" s="8">
        <v>-11838</v>
      </c>
      <c r="I20" s="8"/>
      <c r="J20" s="10">
        <v>-11838</v>
      </c>
    </row>
    <row r="21" spans="1:10" ht="19.2" customHeight="1" x14ac:dyDescent="0.25">
      <c r="A21" s="98" t="s">
        <v>240</v>
      </c>
      <c r="D21" s="8">
        <v>1867</v>
      </c>
      <c r="E21" s="8"/>
      <c r="F21" s="16">
        <v>0</v>
      </c>
      <c r="G21" s="8"/>
      <c r="H21" s="8">
        <v>625</v>
      </c>
      <c r="I21" s="8"/>
      <c r="J21" s="16">
        <v>0</v>
      </c>
    </row>
    <row r="22" spans="1:10" ht="19.2" customHeight="1" x14ac:dyDescent="0.25">
      <c r="A22" s="29" t="s">
        <v>166</v>
      </c>
      <c r="D22" s="8">
        <v>18574</v>
      </c>
      <c r="E22" s="8"/>
      <c r="F22" s="8">
        <v>77213</v>
      </c>
      <c r="G22" s="8"/>
      <c r="H22" s="8">
        <v>1900</v>
      </c>
      <c r="I22" s="8"/>
      <c r="J22" s="9">
        <v>252</v>
      </c>
    </row>
    <row r="23" spans="1:10" ht="19.2" customHeight="1" x14ac:dyDescent="0.25">
      <c r="A23" s="3" t="s">
        <v>209</v>
      </c>
      <c r="D23" s="8">
        <v>-355</v>
      </c>
      <c r="E23" s="8"/>
      <c r="F23" s="8">
        <v>0</v>
      </c>
      <c r="G23" s="8"/>
      <c r="H23" s="8">
        <v>0</v>
      </c>
      <c r="I23" s="8"/>
      <c r="J23" s="8">
        <v>0</v>
      </c>
    </row>
    <row r="24" spans="1:10" ht="19.2" customHeight="1" x14ac:dyDescent="0.25">
      <c r="A24" s="29" t="s">
        <v>172</v>
      </c>
      <c r="D24" s="8">
        <v>0</v>
      </c>
      <c r="E24" s="8"/>
      <c r="F24" s="8">
        <v>-2405</v>
      </c>
      <c r="G24" s="8"/>
      <c r="H24" s="8">
        <v>0</v>
      </c>
      <c r="I24" s="8"/>
      <c r="J24" s="9">
        <v>0</v>
      </c>
    </row>
    <row r="25" spans="1:10" ht="19.2" customHeight="1" x14ac:dyDescent="0.25">
      <c r="A25" s="23" t="s">
        <v>203</v>
      </c>
      <c r="D25" s="9">
        <v>-24833</v>
      </c>
      <c r="E25" s="9"/>
      <c r="F25" s="9">
        <v>-26763</v>
      </c>
      <c r="G25" s="9"/>
      <c r="H25" s="9">
        <v>-28346</v>
      </c>
      <c r="I25" s="8"/>
      <c r="J25" s="9">
        <v>-49026</v>
      </c>
    </row>
    <row r="26" spans="1:10" ht="19.2" customHeight="1" x14ac:dyDescent="0.25">
      <c r="A26" s="23" t="s">
        <v>204</v>
      </c>
      <c r="D26" s="11">
        <v>127053</v>
      </c>
      <c r="E26" s="9"/>
      <c r="F26" s="11">
        <v>125609</v>
      </c>
      <c r="G26" s="9"/>
      <c r="H26" s="11">
        <v>38140</v>
      </c>
      <c r="I26" s="8"/>
      <c r="J26" s="11">
        <v>46604</v>
      </c>
    </row>
    <row r="27" spans="1:10" ht="19.2" customHeight="1" x14ac:dyDescent="0.25">
      <c r="A27" s="23" t="s">
        <v>62</v>
      </c>
      <c r="D27" s="13"/>
      <c r="E27" s="9"/>
      <c r="F27" s="13"/>
      <c r="G27" s="8"/>
      <c r="H27" s="13"/>
      <c r="I27" s="8"/>
      <c r="J27" s="13"/>
    </row>
    <row r="28" spans="1:10" ht="19.2" customHeight="1" x14ac:dyDescent="0.25">
      <c r="A28" s="23" t="s">
        <v>63</v>
      </c>
      <c r="D28" s="13">
        <f>SUM(D9:D26)</f>
        <v>-126589</v>
      </c>
      <c r="E28" s="8"/>
      <c r="F28" s="13">
        <f>SUM(F9:F26)</f>
        <v>91175</v>
      </c>
      <c r="G28" s="8"/>
      <c r="H28" s="62">
        <f>SUM(H9:H26)</f>
        <v>-29819</v>
      </c>
      <c r="I28" s="8"/>
      <c r="J28" s="62">
        <f>SUM(J9:J26)</f>
        <v>1490</v>
      </c>
    </row>
    <row r="29" spans="1:10" ht="19.2" customHeight="1" x14ac:dyDescent="0.25">
      <c r="A29" s="3" t="s">
        <v>64</v>
      </c>
      <c r="D29" s="8"/>
      <c r="E29" s="8"/>
      <c r="F29" s="8"/>
      <c r="G29" s="8"/>
      <c r="H29" s="8"/>
      <c r="I29" s="8"/>
      <c r="J29" s="8"/>
    </row>
    <row r="30" spans="1:10" ht="19.2" customHeight="1" x14ac:dyDescent="0.25">
      <c r="A30" s="29" t="s">
        <v>117</v>
      </c>
      <c r="D30" s="8">
        <v>46767</v>
      </c>
      <c r="E30" s="8"/>
      <c r="F30" s="8">
        <v>154536</v>
      </c>
      <c r="G30" s="8"/>
      <c r="H30" s="8">
        <v>-16249</v>
      </c>
      <c r="I30" s="8"/>
      <c r="J30" s="8">
        <v>-58444</v>
      </c>
    </row>
    <row r="31" spans="1:10" ht="19.2" customHeight="1" x14ac:dyDescent="0.25">
      <c r="A31" s="3" t="s">
        <v>65</v>
      </c>
      <c r="D31" s="8">
        <v>11096</v>
      </c>
      <c r="E31" s="8"/>
      <c r="F31" s="8">
        <v>1912</v>
      </c>
      <c r="G31" s="8"/>
      <c r="H31" s="8">
        <v>0</v>
      </c>
      <c r="I31" s="8"/>
      <c r="J31" s="8">
        <v>0</v>
      </c>
    </row>
    <row r="32" spans="1:10" ht="19.2" customHeight="1" x14ac:dyDescent="0.25">
      <c r="A32" s="3" t="s">
        <v>66</v>
      </c>
      <c r="D32" s="8">
        <v>34832</v>
      </c>
      <c r="E32" s="8"/>
      <c r="F32" s="8">
        <v>-194880</v>
      </c>
      <c r="G32" s="8"/>
      <c r="H32" s="8">
        <v>0</v>
      </c>
      <c r="I32" s="8"/>
      <c r="J32" s="9">
        <v>0</v>
      </c>
    </row>
    <row r="33" spans="1:10" ht="19.2" customHeight="1" x14ac:dyDescent="0.25">
      <c r="A33" s="3" t="s">
        <v>175</v>
      </c>
      <c r="D33" s="8">
        <v>-638</v>
      </c>
      <c r="E33" s="8"/>
      <c r="F33" s="8">
        <v>-13395</v>
      </c>
      <c r="G33" s="8"/>
      <c r="H33" s="8">
        <v>0</v>
      </c>
      <c r="I33" s="8"/>
      <c r="J33" s="9">
        <v>0</v>
      </c>
    </row>
    <row r="34" spans="1:10" ht="19.2" customHeight="1" x14ac:dyDescent="0.25">
      <c r="A34" s="3" t="s">
        <v>67</v>
      </c>
      <c r="D34" s="8">
        <v>45333</v>
      </c>
      <c r="E34" s="8"/>
      <c r="F34" s="8">
        <v>81246</v>
      </c>
      <c r="G34" s="8"/>
      <c r="H34" s="8">
        <v>9659</v>
      </c>
      <c r="I34" s="8"/>
      <c r="J34" s="8">
        <v>-1277</v>
      </c>
    </row>
    <row r="35" spans="1:10" ht="19.2" customHeight="1" x14ac:dyDescent="0.25">
      <c r="A35" s="3" t="s">
        <v>68</v>
      </c>
      <c r="D35" s="8">
        <v>153567</v>
      </c>
      <c r="E35" s="8"/>
      <c r="F35" s="8">
        <v>130830</v>
      </c>
      <c r="G35" s="8"/>
      <c r="H35" s="8">
        <v>0</v>
      </c>
      <c r="I35" s="8"/>
      <c r="J35" s="9">
        <v>0</v>
      </c>
    </row>
    <row r="36" spans="1:10" ht="19.2" customHeight="1" x14ac:dyDescent="0.25">
      <c r="A36" s="3" t="s">
        <v>69</v>
      </c>
      <c r="D36" s="8">
        <v>-41750</v>
      </c>
      <c r="E36" s="8"/>
      <c r="F36" s="8">
        <v>-773</v>
      </c>
      <c r="G36" s="8"/>
      <c r="H36" s="8">
        <v>-8095</v>
      </c>
      <c r="I36" s="8"/>
      <c r="J36" s="8">
        <v>0</v>
      </c>
    </row>
    <row r="37" spans="1:10" ht="19.2" customHeight="1" x14ac:dyDescent="0.25">
      <c r="A37" s="3" t="s">
        <v>71</v>
      </c>
      <c r="D37" s="8"/>
      <c r="E37" s="8"/>
      <c r="F37" s="8"/>
      <c r="G37" s="8"/>
      <c r="H37" s="8"/>
      <c r="I37" s="8"/>
      <c r="J37" s="8"/>
    </row>
    <row r="38" spans="1:10" ht="19.2" customHeight="1" x14ac:dyDescent="0.25">
      <c r="A38" s="28" t="s">
        <v>118</v>
      </c>
      <c r="D38" s="8">
        <v>-186569</v>
      </c>
      <c r="E38" s="8"/>
      <c r="F38" s="8">
        <v>-179379</v>
      </c>
      <c r="G38" s="8"/>
      <c r="H38" s="8">
        <v>12277</v>
      </c>
      <c r="I38" s="8"/>
      <c r="J38" s="8">
        <v>11097</v>
      </c>
    </row>
    <row r="39" spans="1:10" ht="19.2" customHeight="1" x14ac:dyDescent="0.25">
      <c r="A39" s="3" t="s">
        <v>151</v>
      </c>
      <c r="D39" s="8">
        <v>-40963</v>
      </c>
      <c r="E39" s="8"/>
      <c r="F39" s="8">
        <v>256009</v>
      </c>
      <c r="G39" s="8"/>
      <c r="H39" s="8">
        <v>0</v>
      </c>
      <c r="I39" s="8"/>
      <c r="J39" s="8">
        <v>-175</v>
      </c>
    </row>
    <row r="40" spans="1:10" ht="19.2" customHeight="1" x14ac:dyDescent="0.25">
      <c r="A40" s="3" t="s">
        <v>72</v>
      </c>
      <c r="D40" s="8">
        <v>18853</v>
      </c>
      <c r="E40" s="8"/>
      <c r="F40" s="8">
        <v>-44959</v>
      </c>
      <c r="G40" s="8"/>
      <c r="H40" s="8">
        <v>2979</v>
      </c>
      <c r="I40" s="8"/>
      <c r="J40" s="8">
        <v>-11704</v>
      </c>
    </row>
    <row r="41" spans="1:10" ht="19.2" customHeight="1" x14ac:dyDescent="0.25">
      <c r="A41" s="3" t="s">
        <v>184</v>
      </c>
      <c r="D41" s="8">
        <v>-5364</v>
      </c>
      <c r="E41" s="8"/>
      <c r="F41" s="8">
        <v>-85172</v>
      </c>
      <c r="G41" s="8"/>
      <c r="H41" s="8">
        <v>-3216</v>
      </c>
      <c r="I41" s="8"/>
      <c r="J41" s="8">
        <v>-1614</v>
      </c>
    </row>
    <row r="42" spans="1:10" ht="19.2" customHeight="1" x14ac:dyDescent="0.25">
      <c r="A42" s="3" t="s">
        <v>239</v>
      </c>
      <c r="D42" s="13">
        <v>-1419</v>
      </c>
      <c r="E42" s="8"/>
      <c r="F42" s="8">
        <v>0</v>
      </c>
      <c r="G42" s="8"/>
      <c r="H42" s="8">
        <v>0</v>
      </c>
      <c r="I42" s="8"/>
      <c r="J42" s="8">
        <v>0</v>
      </c>
    </row>
    <row r="43" spans="1:10" ht="19.2" customHeight="1" x14ac:dyDescent="0.25">
      <c r="A43" s="3" t="s">
        <v>73</v>
      </c>
      <c r="D43" s="11">
        <v>-3142</v>
      </c>
      <c r="E43" s="8"/>
      <c r="F43" s="11">
        <v>3660</v>
      </c>
      <c r="G43" s="8"/>
      <c r="H43" s="11">
        <v>0</v>
      </c>
      <c r="I43" s="8"/>
      <c r="J43" s="11">
        <v>96</v>
      </c>
    </row>
    <row r="44" spans="1:10" ht="19.2" customHeight="1" x14ac:dyDescent="0.25">
      <c r="A44" s="24" t="s">
        <v>135</v>
      </c>
      <c r="D44" s="8">
        <f>SUM(D28:D43)</f>
        <v>-95986</v>
      </c>
      <c r="E44" s="8"/>
      <c r="F44" s="8">
        <f>SUM(F28:F43)</f>
        <v>200810</v>
      </c>
      <c r="G44" s="8"/>
      <c r="H44" s="8">
        <f>SUM(H28:H43)</f>
        <v>-32464</v>
      </c>
      <c r="I44" s="8"/>
      <c r="J44" s="8">
        <f>SUM(J28:J43)</f>
        <v>-60531</v>
      </c>
    </row>
    <row r="45" spans="1:10" ht="19.2" customHeight="1" x14ac:dyDescent="0.25">
      <c r="A45" s="24" t="s">
        <v>74</v>
      </c>
      <c r="D45" s="8">
        <v>24832</v>
      </c>
      <c r="E45" s="8"/>
      <c r="F45" s="8">
        <v>26746</v>
      </c>
      <c r="G45" s="8"/>
      <c r="H45" s="8">
        <v>1504</v>
      </c>
      <c r="I45" s="8"/>
      <c r="J45" s="8">
        <v>10933</v>
      </c>
    </row>
    <row r="46" spans="1:10" ht="19.2" customHeight="1" x14ac:dyDescent="0.25">
      <c r="A46" s="3" t="s">
        <v>75</v>
      </c>
      <c r="D46" s="8">
        <v>-40521</v>
      </c>
      <c r="E46" s="8"/>
      <c r="F46" s="8">
        <v>-117402</v>
      </c>
      <c r="G46" s="8"/>
      <c r="H46" s="8">
        <v>-9102</v>
      </c>
      <c r="I46" s="8"/>
      <c r="J46" s="8">
        <v>-44040</v>
      </c>
    </row>
    <row r="47" spans="1:10" ht="19.2" customHeight="1" x14ac:dyDescent="0.25">
      <c r="A47" s="3" t="s">
        <v>152</v>
      </c>
      <c r="D47" s="19">
        <v>-12993</v>
      </c>
      <c r="E47" s="8"/>
      <c r="F47" s="19">
        <v>-14556</v>
      </c>
      <c r="G47" s="8"/>
      <c r="H47" s="19">
        <v>-135</v>
      </c>
      <c r="I47" s="8"/>
      <c r="J47" s="19">
        <v>-27</v>
      </c>
    </row>
    <row r="48" spans="1:10" ht="19.2" customHeight="1" x14ac:dyDescent="0.25">
      <c r="A48" s="107" t="s">
        <v>237</v>
      </c>
      <c r="D48" s="11">
        <f>SUM(D44:D47)</f>
        <v>-124668</v>
      </c>
      <c r="E48" s="8"/>
      <c r="F48" s="11">
        <f>SUM(F44:F47)</f>
        <v>95598</v>
      </c>
      <c r="G48" s="8"/>
      <c r="H48" s="11">
        <f>SUM(H44:H47)</f>
        <v>-40197</v>
      </c>
      <c r="I48" s="8"/>
      <c r="J48" s="11">
        <f>SUM(J44:J47)</f>
        <v>-93665</v>
      </c>
    </row>
    <row r="49" spans="1:10" ht="19.2" customHeight="1" x14ac:dyDescent="0.25"/>
    <row r="50" spans="1:10" ht="19.8" x14ac:dyDescent="0.25">
      <c r="A50" s="3" t="s">
        <v>190</v>
      </c>
    </row>
    <row r="51" spans="1:10" s="107" customFormat="1" ht="20.399999999999999" x14ac:dyDescent="0.25">
      <c r="H51" s="33"/>
      <c r="J51" s="2" t="s">
        <v>137</v>
      </c>
    </row>
    <row r="52" spans="1:10" s="107" customFormat="1" ht="20.399999999999999" x14ac:dyDescent="0.25">
      <c r="A52" s="107" t="s">
        <v>0</v>
      </c>
      <c r="H52" s="33"/>
      <c r="J52" s="30"/>
    </row>
    <row r="53" spans="1:10" s="107" customFormat="1" ht="20.399999999999999" x14ac:dyDescent="0.25">
      <c r="A53" s="107" t="s">
        <v>70</v>
      </c>
      <c r="H53" s="33"/>
    </row>
    <row r="54" spans="1:10" s="107" customFormat="1" ht="20.399999999999999" x14ac:dyDescent="0.25">
      <c r="A54" s="107" t="s">
        <v>226</v>
      </c>
      <c r="H54" s="33"/>
    </row>
    <row r="55" spans="1:10" ht="19.8" x14ac:dyDescent="0.25">
      <c r="A55" s="1"/>
      <c r="B55" s="1"/>
      <c r="C55" s="1"/>
      <c r="D55" s="1"/>
      <c r="E55" s="1"/>
      <c r="F55" s="1"/>
      <c r="G55" s="1"/>
      <c r="H55" s="51"/>
      <c r="I55" s="1"/>
      <c r="J55" s="2" t="s">
        <v>138</v>
      </c>
    </row>
    <row r="56" spans="1:10" s="107" customFormat="1" ht="20.399999999999999" x14ac:dyDescent="0.25">
      <c r="A56" s="4"/>
      <c r="B56" s="4"/>
      <c r="C56" s="4"/>
      <c r="D56" s="5"/>
      <c r="E56" s="106" t="s">
        <v>1</v>
      </c>
      <c r="F56" s="5"/>
      <c r="G56" s="4"/>
      <c r="H56" s="63"/>
      <c r="I56" s="106" t="s">
        <v>2</v>
      </c>
      <c r="J56" s="5"/>
    </row>
    <row r="57" spans="1:10" ht="19.8" x14ac:dyDescent="0.25">
      <c r="B57" s="6"/>
      <c r="D57" s="81">
        <v>2564</v>
      </c>
      <c r="F57" s="81">
        <v>2563</v>
      </c>
      <c r="H57" s="81">
        <v>2564</v>
      </c>
      <c r="J57" s="81">
        <v>2563</v>
      </c>
    </row>
    <row r="58" spans="1:10" ht="20.399999999999999" x14ac:dyDescent="0.25">
      <c r="A58" s="107" t="s">
        <v>76</v>
      </c>
      <c r="D58" s="8"/>
      <c r="E58" s="8"/>
      <c r="F58" s="8"/>
      <c r="G58" s="8"/>
      <c r="H58" s="8"/>
      <c r="I58" s="8"/>
      <c r="J58" s="8"/>
    </row>
    <row r="59" spans="1:10" ht="19.8" x14ac:dyDescent="0.25">
      <c r="A59" s="3" t="s">
        <v>183</v>
      </c>
      <c r="D59" s="8">
        <v>-45</v>
      </c>
      <c r="E59" s="8"/>
      <c r="F59" s="8">
        <v>-107</v>
      </c>
      <c r="G59" s="8"/>
      <c r="H59" s="8">
        <v>0</v>
      </c>
      <c r="I59" s="8"/>
      <c r="J59" s="8">
        <v>0</v>
      </c>
    </row>
    <row r="60" spans="1:10" ht="19.8" x14ac:dyDescent="0.25">
      <c r="A60" s="3" t="s">
        <v>153</v>
      </c>
      <c r="D60" s="8">
        <v>0</v>
      </c>
      <c r="E60" s="8"/>
      <c r="F60" s="8">
        <v>0</v>
      </c>
      <c r="G60" s="8"/>
      <c r="H60" s="8">
        <v>247000</v>
      </c>
      <c r="I60" s="8"/>
      <c r="J60" s="8">
        <v>862500</v>
      </c>
    </row>
    <row r="61" spans="1:10" ht="19.8" x14ac:dyDescent="0.25">
      <c r="A61" s="3" t="s">
        <v>155</v>
      </c>
      <c r="D61" s="8">
        <v>0</v>
      </c>
      <c r="E61" s="8"/>
      <c r="F61" s="8">
        <v>0</v>
      </c>
      <c r="G61" s="8"/>
      <c r="H61" s="8">
        <v>-163000</v>
      </c>
      <c r="I61" s="8"/>
      <c r="J61" s="8">
        <v>-386500</v>
      </c>
    </row>
    <row r="62" spans="1:10" ht="19.8" x14ac:dyDescent="0.25">
      <c r="A62" s="98" t="s">
        <v>229</v>
      </c>
      <c r="D62" s="8">
        <v>11838</v>
      </c>
      <c r="E62" s="8"/>
      <c r="F62" s="8">
        <v>11838</v>
      </c>
      <c r="G62" s="8"/>
      <c r="H62" s="8">
        <v>11838</v>
      </c>
      <c r="I62" s="8"/>
      <c r="J62" s="8">
        <v>11838</v>
      </c>
    </row>
    <row r="63" spans="1:10" ht="19.8" x14ac:dyDescent="0.25">
      <c r="A63" s="3" t="s">
        <v>78</v>
      </c>
      <c r="D63" s="16">
        <v>22511</v>
      </c>
      <c r="E63" s="10"/>
      <c r="F63" s="16">
        <v>198</v>
      </c>
      <c r="G63" s="10"/>
      <c r="H63" s="16">
        <v>0</v>
      </c>
      <c r="I63" s="8"/>
      <c r="J63" s="16">
        <v>0</v>
      </c>
    </row>
    <row r="64" spans="1:10" ht="19.8" x14ac:dyDescent="0.25">
      <c r="A64" s="3" t="s">
        <v>77</v>
      </c>
      <c r="D64" s="9">
        <v>-29637</v>
      </c>
      <c r="E64" s="10"/>
      <c r="F64" s="9">
        <v>-71934</v>
      </c>
      <c r="G64" s="10"/>
      <c r="H64" s="9">
        <v>-333</v>
      </c>
      <c r="I64" s="8"/>
      <c r="J64" s="16">
        <v>-702</v>
      </c>
    </row>
    <row r="65" spans="1:10" ht="20.399999999999999" x14ac:dyDescent="0.25">
      <c r="A65" s="107" t="s">
        <v>141</v>
      </c>
      <c r="D65" s="12">
        <f>SUM(D59:D64)</f>
        <v>4667</v>
      </c>
      <c r="E65" s="8"/>
      <c r="F65" s="12">
        <f>SUM(F59:F64)</f>
        <v>-60005</v>
      </c>
      <c r="G65" s="8"/>
      <c r="H65" s="12">
        <f>SUM(H59:H64)</f>
        <v>95505</v>
      </c>
      <c r="I65" s="8"/>
      <c r="J65" s="12">
        <f>SUM(J59:J64)</f>
        <v>487136</v>
      </c>
    </row>
    <row r="66" spans="1:10" ht="20.399999999999999" x14ac:dyDescent="0.25">
      <c r="A66" s="107" t="s">
        <v>79</v>
      </c>
      <c r="D66" s="8"/>
      <c r="E66" s="8"/>
      <c r="F66" s="8"/>
      <c r="G66" s="8"/>
      <c r="H66" s="8"/>
      <c r="I66" s="8"/>
      <c r="J66" s="8"/>
    </row>
    <row r="67" spans="1:10" ht="19.8" x14ac:dyDescent="0.25">
      <c r="A67" s="3" t="s">
        <v>214</v>
      </c>
      <c r="D67" s="8">
        <v>-3309</v>
      </c>
      <c r="E67" s="8"/>
      <c r="F67" s="8">
        <v>191114</v>
      </c>
      <c r="G67" s="8"/>
      <c r="H67" s="8">
        <v>0</v>
      </c>
      <c r="I67" s="8"/>
      <c r="J67" s="8">
        <v>20000</v>
      </c>
    </row>
    <row r="68" spans="1:10" ht="19.8" x14ac:dyDescent="0.25">
      <c r="A68" s="3" t="s">
        <v>80</v>
      </c>
      <c r="D68" s="16">
        <v>0</v>
      </c>
      <c r="E68" s="8"/>
      <c r="F68" s="16">
        <v>0</v>
      </c>
      <c r="G68" s="8"/>
      <c r="H68" s="16">
        <v>90000</v>
      </c>
      <c r="I68" s="8"/>
      <c r="J68" s="9">
        <v>370500</v>
      </c>
    </row>
    <row r="69" spans="1:10" ht="19.8" x14ac:dyDescent="0.25">
      <c r="A69" s="3" t="s">
        <v>81</v>
      </c>
      <c r="D69" s="16">
        <v>0</v>
      </c>
      <c r="E69" s="8"/>
      <c r="F69" s="16">
        <v>0</v>
      </c>
      <c r="G69" s="8"/>
      <c r="H69" s="16">
        <v>-127000</v>
      </c>
      <c r="I69" s="8"/>
      <c r="J69" s="8">
        <v>-397000</v>
      </c>
    </row>
    <row r="70" spans="1:10" ht="19.8" x14ac:dyDescent="0.25">
      <c r="A70" s="3" t="s">
        <v>82</v>
      </c>
      <c r="D70" s="9">
        <v>149475</v>
      </c>
      <c r="E70" s="8"/>
      <c r="F70" s="9">
        <v>316000</v>
      </c>
      <c r="G70" s="8"/>
      <c r="H70" s="16">
        <v>0</v>
      </c>
      <c r="I70" s="8"/>
      <c r="J70" s="16">
        <v>0</v>
      </c>
    </row>
    <row r="71" spans="1:10" ht="19.8" x14ac:dyDescent="0.25">
      <c r="A71" s="3" t="s">
        <v>83</v>
      </c>
      <c r="D71" s="9">
        <v>-99460</v>
      </c>
      <c r="E71" s="8"/>
      <c r="F71" s="9">
        <v>-341175</v>
      </c>
      <c r="G71" s="8"/>
      <c r="H71" s="16">
        <v>0</v>
      </c>
      <c r="I71" s="8"/>
      <c r="J71" s="16">
        <v>-10500</v>
      </c>
    </row>
    <row r="72" spans="1:10" ht="19.8" x14ac:dyDescent="0.25">
      <c r="A72" s="3" t="s">
        <v>182</v>
      </c>
      <c r="D72" s="93">
        <v>-4618</v>
      </c>
      <c r="E72" s="8"/>
      <c r="F72" s="93">
        <v>-2758</v>
      </c>
      <c r="G72" s="8"/>
      <c r="H72" s="93">
        <v>-318</v>
      </c>
      <c r="I72" s="10"/>
      <c r="J72" s="49">
        <v>-900</v>
      </c>
    </row>
    <row r="73" spans="1:10" ht="19.8" x14ac:dyDescent="0.25">
      <c r="A73" s="98" t="s">
        <v>230</v>
      </c>
      <c r="D73" s="93">
        <v>0</v>
      </c>
      <c r="E73" s="13"/>
      <c r="F73" s="93">
        <v>-370042</v>
      </c>
      <c r="G73" s="13"/>
      <c r="H73" s="93">
        <v>0</v>
      </c>
      <c r="I73" s="94"/>
      <c r="J73" s="49">
        <v>-370042</v>
      </c>
    </row>
    <row r="74" spans="1:10" ht="19.8" x14ac:dyDescent="0.25">
      <c r="A74" s="98" t="s">
        <v>231</v>
      </c>
      <c r="D74" s="93"/>
      <c r="E74" s="13"/>
      <c r="F74" s="93"/>
      <c r="G74" s="13"/>
      <c r="H74" s="93"/>
      <c r="I74" s="94"/>
      <c r="J74" s="49"/>
    </row>
    <row r="75" spans="1:10" ht="19.8" x14ac:dyDescent="0.25">
      <c r="A75" s="98" t="s">
        <v>232</v>
      </c>
      <c r="D75" s="19">
        <v>0</v>
      </c>
      <c r="E75" s="8"/>
      <c r="F75" s="19">
        <v>800</v>
      </c>
      <c r="G75" s="8"/>
      <c r="H75" s="19">
        <v>0</v>
      </c>
      <c r="I75" s="10"/>
      <c r="J75" s="32">
        <v>0</v>
      </c>
    </row>
    <row r="76" spans="1:10" ht="20.399999999999999" x14ac:dyDescent="0.25">
      <c r="A76" s="107" t="s">
        <v>142</v>
      </c>
      <c r="D76" s="11">
        <f>SUM(D67:D75)</f>
        <v>42088</v>
      </c>
      <c r="E76" s="8"/>
      <c r="F76" s="11">
        <f>SUM(F67:F75)</f>
        <v>-206061</v>
      </c>
      <c r="G76" s="8"/>
      <c r="H76" s="11">
        <f>SUM(H67:H75)</f>
        <v>-37318</v>
      </c>
      <c r="I76" s="8"/>
      <c r="J76" s="11">
        <f>SUM(J67:J75)</f>
        <v>-387942</v>
      </c>
    </row>
    <row r="77" spans="1:10" ht="20.7" customHeight="1" x14ac:dyDescent="0.25">
      <c r="A77" s="3" t="s">
        <v>147</v>
      </c>
      <c r="D77" s="11">
        <v>-2871</v>
      </c>
      <c r="E77" s="13"/>
      <c r="F77" s="11">
        <v>-1255</v>
      </c>
      <c r="G77" s="13"/>
      <c r="H77" s="99">
        <v>0</v>
      </c>
      <c r="I77" s="13"/>
      <c r="J77" s="11">
        <v>0</v>
      </c>
    </row>
    <row r="78" spans="1:10" ht="20.399999999999999" x14ac:dyDescent="0.25">
      <c r="A78" s="107" t="s">
        <v>236</v>
      </c>
      <c r="D78" s="8">
        <f>SUM(D48,D65,D76,D77)</f>
        <v>-80784</v>
      </c>
      <c r="E78" s="8"/>
      <c r="F78" s="8">
        <f>SUM(F48,F65,F76,F77)</f>
        <v>-171723</v>
      </c>
      <c r="G78" s="8"/>
      <c r="H78" s="8">
        <f>SUM(H48,H65,H76,H77)</f>
        <v>17990</v>
      </c>
      <c r="I78" s="8"/>
      <c r="J78" s="8">
        <f>SUM(J48,J65,J76,J77)</f>
        <v>5529</v>
      </c>
    </row>
    <row r="79" spans="1:10" ht="19.8" x14ac:dyDescent="0.25">
      <c r="A79" s="3" t="s">
        <v>143</v>
      </c>
      <c r="B79" s="7"/>
      <c r="D79" s="11">
        <v>568735</v>
      </c>
      <c r="E79" s="8"/>
      <c r="F79" s="11">
        <v>632544</v>
      </c>
      <c r="G79" s="8"/>
      <c r="H79" s="11">
        <v>146681</v>
      </c>
      <c r="I79" s="8"/>
      <c r="J79" s="11">
        <v>21706</v>
      </c>
    </row>
    <row r="80" spans="1:10" ht="21" thickBot="1" x14ac:dyDescent="0.3">
      <c r="A80" s="107" t="s">
        <v>215</v>
      </c>
      <c r="D80" s="14">
        <f>SUM(D78:D79)</f>
        <v>487951</v>
      </c>
      <c r="E80" s="8"/>
      <c r="F80" s="14">
        <f>SUM(F78:F79)</f>
        <v>460821</v>
      </c>
      <c r="G80" s="8"/>
      <c r="H80" s="14">
        <f>SUM(H78:H79)</f>
        <v>164671</v>
      </c>
      <c r="I80" s="8"/>
      <c r="J80" s="14">
        <f>SUM(J78:J79)</f>
        <v>27235</v>
      </c>
    </row>
    <row r="81" spans="1:10" ht="21" thickTop="1" x14ac:dyDescent="0.25">
      <c r="A81" s="107"/>
      <c r="D81" s="13">
        <f>SUM(D80-BS!D11)</f>
        <v>0</v>
      </c>
      <c r="E81" s="8"/>
      <c r="F81" s="13"/>
      <c r="G81" s="8"/>
      <c r="H81" s="13">
        <f>SUM(H80-BS!H11)</f>
        <v>0</v>
      </c>
      <c r="I81" s="8"/>
      <c r="J81" s="13"/>
    </row>
    <row r="82" spans="1:10" ht="20.399999999999999" x14ac:dyDescent="0.25">
      <c r="A82" s="107" t="s">
        <v>84</v>
      </c>
      <c r="D82" s="9"/>
      <c r="E82" s="13"/>
      <c r="F82" s="9"/>
      <c r="G82" s="9"/>
      <c r="H82" s="9"/>
      <c r="I82" s="9"/>
      <c r="J82" s="9"/>
    </row>
    <row r="83" spans="1:10" ht="19.8" x14ac:dyDescent="0.25">
      <c r="A83" s="3" t="s">
        <v>156</v>
      </c>
      <c r="D83" s="13"/>
      <c r="E83" s="13"/>
      <c r="F83" s="13"/>
      <c r="G83" s="13"/>
      <c r="H83" s="13"/>
      <c r="I83" s="13"/>
      <c r="J83" s="13"/>
    </row>
    <row r="84" spans="1:10" ht="19.8" x14ac:dyDescent="0.25">
      <c r="A84" s="3" t="s">
        <v>217</v>
      </c>
      <c r="D84" s="13">
        <v>5564</v>
      </c>
      <c r="E84" s="13"/>
      <c r="F84" s="13">
        <v>-1066</v>
      </c>
      <c r="G84" s="13"/>
      <c r="H84" s="8">
        <v>0</v>
      </c>
      <c r="I84" s="13"/>
      <c r="J84" s="8">
        <v>0</v>
      </c>
    </row>
    <row r="85" spans="1:10" ht="19.8" x14ac:dyDescent="0.25">
      <c r="A85" s="3" t="s">
        <v>167</v>
      </c>
      <c r="D85" s="8">
        <v>15015</v>
      </c>
      <c r="E85" s="8"/>
      <c r="F85" s="8">
        <v>6369</v>
      </c>
      <c r="G85" s="8"/>
      <c r="H85" s="8">
        <v>0</v>
      </c>
      <c r="I85" s="10"/>
      <c r="J85" s="8">
        <v>0</v>
      </c>
    </row>
    <row r="86" spans="1:10" ht="19.8" x14ac:dyDescent="0.25">
      <c r="A86" s="3" t="s">
        <v>168</v>
      </c>
      <c r="D86" s="8">
        <v>3201</v>
      </c>
      <c r="E86" s="8"/>
      <c r="F86" s="8">
        <v>4758</v>
      </c>
      <c r="G86" s="8"/>
      <c r="H86" s="8">
        <v>0</v>
      </c>
      <c r="I86" s="10"/>
      <c r="J86" s="8">
        <v>0</v>
      </c>
    </row>
    <row r="87" spans="1:10" ht="19.8" x14ac:dyDescent="0.25">
      <c r="A87" s="3" t="s">
        <v>210</v>
      </c>
      <c r="D87" s="8">
        <v>2787</v>
      </c>
      <c r="E87" s="8"/>
      <c r="F87" s="8">
        <v>0</v>
      </c>
      <c r="G87" s="8"/>
      <c r="H87" s="8">
        <v>1789</v>
      </c>
      <c r="I87" s="10"/>
      <c r="J87" s="8">
        <v>0</v>
      </c>
    </row>
    <row r="88" spans="1:10" ht="19.8" x14ac:dyDescent="0.25">
      <c r="A88" s="3" t="s">
        <v>238</v>
      </c>
      <c r="D88" s="8">
        <v>28354</v>
      </c>
      <c r="E88" s="8"/>
      <c r="F88" s="8">
        <v>0</v>
      </c>
      <c r="G88" s="8"/>
      <c r="H88" s="8">
        <v>0</v>
      </c>
      <c r="I88" s="10"/>
      <c r="J88" s="8">
        <v>0</v>
      </c>
    </row>
    <row r="89" spans="1:10" ht="19.8" x14ac:dyDescent="0.25">
      <c r="A89" s="3" t="s">
        <v>233</v>
      </c>
      <c r="D89" s="16">
        <v>0</v>
      </c>
      <c r="E89" s="8"/>
      <c r="F89" s="8">
        <v>130000</v>
      </c>
      <c r="G89" s="8"/>
      <c r="H89" s="8">
        <v>0</v>
      </c>
      <c r="I89" s="10"/>
      <c r="J89" s="8">
        <v>130000</v>
      </c>
    </row>
    <row r="90" spans="1:10" ht="19.8" x14ac:dyDescent="0.25"/>
    <row r="91" spans="1:10" ht="19.8" x14ac:dyDescent="0.25">
      <c r="A91" s="3" t="s">
        <v>190</v>
      </c>
    </row>
    <row r="94" spans="1:10" ht="22.5" customHeight="1" x14ac:dyDescent="0.25">
      <c r="A94" s="78"/>
    </row>
    <row r="95" spans="1:10" ht="22.5" customHeight="1" x14ac:dyDescent="0.25">
      <c r="A95" s="78"/>
    </row>
    <row r="97" spans="4:10" ht="19.8" x14ac:dyDescent="0.25">
      <c r="D97" s="18"/>
      <c r="E97" s="18"/>
      <c r="F97" s="18"/>
      <c r="G97" s="18"/>
      <c r="H97" s="18"/>
      <c r="I97" s="18"/>
      <c r="J97" s="18"/>
    </row>
    <row r="98" spans="4:10" ht="19.8" x14ac:dyDescent="0.25">
      <c r="D98" s="18"/>
      <c r="E98" s="18"/>
      <c r="F98" s="18"/>
      <c r="G98" s="18"/>
      <c r="H98" s="18"/>
      <c r="I98" s="18"/>
      <c r="J98" s="18"/>
    </row>
    <row r="99" spans="4:10" ht="19.8" x14ac:dyDescent="0.25">
      <c r="D99" s="18"/>
      <c r="E99" s="18"/>
      <c r="F99" s="18"/>
      <c r="G99" s="18"/>
      <c r="H99" s="18"/>
      <c r="I99" s="18"/>
      <c r="J99" s="18"/>
    </row>
    <row r="100" spans="4:10" ht="19.8" x14ac:dyDescent="0.25">
      <c r="D100" s="18"/>
      <c r="E100" s="18"/>
      <c r="F100" s="18"/>
      <c r="G100" s="18"/>
      <c r="H100" s="18"/>
      <c r="I100" s="18"/>
      <c r="J100" s="18"/>
    </row>
    <row r="101" spans="4:10" ht="19.8" x14ac:dyDescent="0.25">
      <c r="D101" s="18"/>
      <c r="E101" s="18"/>
      <c r="F101" s="18"/>
      <c r="G101" s="18"/>
      <c r="H101" s="18"/>
      <c r="I101" s="18"/>
      <c r="J101" s="18"/>
    </row>
    <row r="102" spans="4:10" ht="19.8" x14ac:dyDescent="0.25">
      <c r="D102" s="18"/>
      <c r="E102" s="18"/>
      <c r="F102" s="18"/>
      <c r="G102" s="18"/>
      <c r="H102" s="18"/>
      <c r="I102" s="18"/>
      <c r="J102" s="18"/>
    </row>
    <row r="103" spans="4:10" ht="19.8" x14ac:dyDescent="0.25">
      <c r="D103" s="18"/>
      <c r="E103" s="18"/>
      <c r="F103" s="18"/>
      <c r="G103" s="18"/>
      <c r="H103" s="18"/>
      <c r="I103" s="18"/>
      <c r="J103" s="18"/>
    </row>
    <row r="104" spans="4:10" ht="19.8" x14ac:dyDescent="0.25">
      <c r="D104" s="18"/>
      <c r="E104" s="18"/>
      <c r="F104" s="18"/>
      <c r="G104" s="18"/>
      <c r="H104" s="18"/>
      <c r="I104" s="18"/>
      <c r="J104" s="18"/>
    </row>
    <row r="105" spans="4:10" ht="19.8" x14ac:dyDescent="0.25">
      <c r="D105" s="18"/>
      <c r="E105" s="18"/>
      <c r="F105" s="18"/>
      <c r="G105" s="18"/>
      <c r="H105" s="18"/>
      <c r="I105" s="18"/>
      <c r="J105" s="18"/>
    </row>
    <row r="106" spans="4:10" ht="19.8" x14ac:dyDescent="0.25">
      <c r="D106" s="18"/>
      <c r="E106" s="18"/>
      <c r="F106" s="18"/>
      <c r="G106" s="18"/>
      <c r="H106" s="18"/>
      <c r="I106" s="18"/>
      <c r="J106" s="18"/>
    </row>
    <row r="107" spans="4:10" ht="19.8" x14ac:dyDescent="0.25">
      <c r="D107" s="18"/>
      <c r="E107" s="18"/>
      <c r="F107" s="18"/>
      <c r="G107" s="18"/>
      <c r="H107" s="18"/>
      <c r="I107" s="18"/>
      <c r="J107" s="18"/>
    </row>
    <row r="108" spans="4:10" ht="19.8" x14ac:dyDescent="0.25">
      <c r="D108" s="18"/>
      <c r="E108" s="18"/>
      <c r="F108" s="18"/>
      <c r="G108" s="18"/>
      <c r="H108" s="18"/>
      <c r="I108" s="18"/>
      <c r="J108" s="18"/>
    </row>
    <row r="109" spans="4:10" ht="19.8" x14ac:dyDescent="0.25">
      <c r="D109" s="18"/>
      <c r="E109" s="18"/>
      <c r="F109" s="18"/>
      <c r="G109" s="18"/>
      <c r="H109" s="18"/>
      <c r="I109" s="18"/>
      <c r="J109" s="18"/>
    </row>
    <row r="110" spans="4:10" ht="19.8" x14ac:dyDescent="0.25">
      <c r="D110" s="18"/>
      <c r="E110" s="18"/>
      <c r="F110" s="18"/>
      <c r="G110" s="18"/>
      <c r="H110" s="18"/>
      <c r="I110" s="18"/>
      <c r="J110" s="18"/>
    </row>
    <row r="111" spans="4:10" ht="19.8" x14ac:dyDescent="0.25">
      <c r="D111" s="18"/>
      <c r="E111" s="18"/>
      <c r="F111" s="18"/>
      <c r="G111" s="18"/>
      <c r="H111" s="18"/>
      <c r="I111" s="18"/>
      <c r="J111" s="18"/>
    </row>
    <row r="112" spans="4:10" ht="19.8" x14ac:dyDescent="0.25">
      <c r="D112" s="18"/>
      <c r="E112" s="18"/>
      <c r="F112" s="18"/>
      <c r="G112" s="18"/>
      <c r="H112" s="18"/>
      <c r="I112" s="18"/>
      <c r="J112" s="18"/>
    </row>
    <row r="113" spans="4:10" ht="19.8" x14ac:dyDescent="0.25">
      <c r="D113" s="18"/>
      <c r="E113" s="18"/>
      <c r="F113" s="18"/>
      <c r="G113" s="18"/>
      <c r="H113" s="18"/>
      <c r="I113" s="18"/>
      <c r="J113" s="18"/>
    </row>
    <row r="114" spans="4:10" ht="19.8" x14ac:dyDescent="0.25">
      <c r="D114" s="18"/>
      <c r="E114" s="18"/>
      <c r="F114" s="18"/>
      <c r="G114" s="18"/>
      <c r="H114" s="18"/>
      <c r="I114" s="18"/>
      <c r="J114" s="18"/>
    </row>
    <row r="115" spans="4:10" ht="19.8" x14ac:dyDescent="0.25">
      <c r="D115" s="18"/>
      <c r="E115" s="18"/>
      <c r="F115" s="18"/>
      <c r="G115" s="18"/>
      <c r="H115" s="18"/>
      <c r="I115" s="18"/>
      <c r="J115" s="18"/>
    </row>
    <row r="116" spans="4:10" ht="19.8" x14ac:dyDescent="0.25">
      <c r="D116" s="18"/>
      <c r="E116" s="18"/>
      <c r="F116" s="18"/>
      <c r="G116" s="18"/>
      <c r="H116" s="18"/>
      <c r="I116" s="18"/>
      <c r="J116" s="18"/>
    </row>
    <row r="117" spans="4:10" ht="19.8" x14ac:dyDescent="0.25">
      <c r="D117" s="18"/>
      <c r="E117" s="18"/>
      <c r="F117" s="18"/>
      <c r="G117" s="18"/>
      <c r="H117" s="18"/>
      <c r="I117" s="18"/>
      <c r="J117" s="18"/>
    </row>
    <row r="118" spans="4:10" ht="19.8" x14ac:dyDescent="0.25">
      <c r="D118" s="18"/>
      <c r="E118" s="18"/>
      <c r="F118" s="18"/>
      <c r="G118" s="18"/>
      <c r="H118" s="18"/>
      <c r="I118" s="18"/>
      <c r="J118" s="18"/>
    </row>
    <row r="119" spans="4:10" ht="19.8" x14ac:dyDescent="0.25">
      <c r="D119" s="18"/>
      <c r="E119" s="18"/>
      <c r="F119" s="18"/>
      <c r="G119" s="18"/>
      <c r="H119" s="18"/>
      <c r="I119" s="18"/>
      <c r="J119" s="18"/>
    </row>
    <row r="120" spans="4:10" ht="19.8" x14ac:dyDescent="0.25">
      <c r="D120" s="18"/>
      <c r="E120" s="18"/>
      <c r="F120" s="18"/>
      <c r="G120" s="18"/>
      <c r="H120" s="18"/>
      <c r="I120" s="18"/>
      <c r="J120" s="18"/>
    </row>
    <row r="121" spans="4:10" ht="19.8" x14ac:dyDescent="0.25">
      <c r="D121" s="18"/>
      <c r="E121" s="18"/>
      <c r="F121" s="18"/>
      <c r="G121" s="18"/>
      <c r="H121" s="18"/>
      <c r="I121" s="18"/>
      <c r="J121" s="18"/>
    </row>
    <row r="122" spans="4:10" ht="19.8" x14ac:dyDescent="0.25">
      <c r="D122" s="18"/>
      <c r="E122" s="18"/>
      <c r="F122" s="18"/>
      <c r="G122" s="18"/>
      <c r="H122" s="18"/>
      <c r="I122" s="18"/>
      <c r="J122" s="18"/>
    </row>
    <row r="123" spans="4:10" ht="19.8" x14ac:dyDescent="0.25">
      <c r="D123" s="18"/>
      <c r="E123" s="18"/>
      <c r="F123" s="18"/>
      <c r="G123" s="18"/>
      <c r="H123" s="18"/>
      <c r="I123" s="18"/>
      <c r="J123" s="18"/>
    </row>
    <row r="124" spans="4:10" ht="19.8" x14ac:dyDescent="0.25">
      <c r="D124" s="18"/>
      <c r="E124" s="18"/>
      <c r="F124" s="18"/>
      <c r="G124" s="18"/>
      <c r="H124" s="18"/>
      <c r="I124" s="18"/>
      <c r="J124" s="18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35936da-f762-4330-9b9a-976de9613cd5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2" ma:contentTypeDescription="สร้างเอกสารใหม่" ma:contentTypeScope="" ma:versionID="703a70d8092730cd9c6bee09ca5f3840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7d5c2ab337dd4283f3732c4032131543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851F91-7F93-4D5C-AD20-D5A41EB2C7B1}">
  <ds:schemaRefs>
    <ds:schemaRef ds:uri="http://schemas.microsoft.com/office/2006/documentManagement/types"/>
    <ds:schemaRef ds:uri="http://schemas.microsoft.com/office/infopath/2007/PartnerControls"/>
    <ds:schemaRef ds:uri="035936da-f762-4330-9b9a-976de9613cd5"/>
    <ds:schemaRef ds:uri="http://purl.org/dc/elements/1.1/"/>
    <ds:schemaRef ds:uri="http://schemas.microsoft.com/office/2006/metadata/properties"/>
    <ds:schemaRef ds:uri="0025b2a6-f8d9-4a47-85ad-10799d383e76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88C7B75-2AA8-458A-90D2-32156F37E3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6659AC-82A1-416E-AA1B-165C30EF6237}">
  <ds:schemaRefs>
    <ds:schemaRef ds:uri="http://schemas.microsoft.com/sharepoint/v3/contenttype/forms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61514</vt:lpwstr>
  </property>
  <property fmtid="{D5CDD505-2E9C-101B-9397-08002B2CF9AE}" pid="4" name="OptimizationTime">
    <vt:lpwstr>20210810_1443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PL&amp;OCI</vt:lpstr>
      <vt:lpstr>ce-conso</vt:lpstr>
      <vt:lpstr>ce-company</vt:lpstr>
      <vt:lpstr>Cash Flow</vt:lpstr>
      <vt:lpstr>'Cash Flow'!Print_Area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Pannita Udomkuntikul</cp:lastModifiedBy>
  <cp:lastPrinted>2021-08-06T04:01:46Z</cp:lastPrinted>
  <dcterms:created xsi:type="dcterms:W3CDTF">2011-09-21T03:52:48Z</dcterms:created>
  <dcterms:modified xsi:type="dcterms:W3CDTF">2021-08-09T06:30:14Z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8400</vt:r8>
  </property>
  <property fmtid="{D5CDD505-2E9C-101B-9397-08002B2CF9AE}" pid="3" name="ContentTypeId">
    <vt:lpwstr>0x010100779405676804CC4AA897D28860C86183</vt:lpwstr>
  </property>
  <property fmtid="{D5CDD505-2E9C-101B-9397-08002B2CF9AE}" pid="4" name="ComplianceAssetId">
    <vt:lpwstr/>
  </property>
  <property fmtid="{D5CDD505-2E9C-101B-9397-08002B2CF9AE}" pid="5" name="_ExtendedDescription">
    <vt:lpwstr/>
  </property>
</Properties>
</file>