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0\Q1'20\"/>
    </mc:Choice>
  </mc:AlternateContent>
  <xr:revisionPtr revIDLastSave="0" documentId="13_ncr:1_{6E87FDB4-EC77-4873-A16B-F7CE7EFDE1AC}" xr6:coauthVersionLast="36" xr6:coauthVersionMax="44" xr10:uidLastSave="{00000000-0000-0000-0000-000000000000}"/>
  <bookViews>
    <workbookView xWindow="-120" yWindow="-120" windowWidth="20730" windowHeight="11160" activeTab="3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4">'Cash Flow'!$A$1:$J$86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15" i="5" l="1"/>
  <c r="J63" i="1"/>
  <c r="J62" i="1"/>
  <c r="H62" i="1"/>
  <c r="F62" i="1"/>
  <c r="D62" i="1"/>
  <c r="J58" i="1"/>
  <c r="H58" i="1"/>
  <c r="H63" i="1" s="1"/>
  <c r="F58" i="1"/>
  <c r="F63" i="1" s="1"/>
  <c r="D58" i="1"/>
  <c r="D63" i="1" s="1"/>
  <c r="W15" i="5" l="1"/>
  <c r="AA15" i="5" s="1"/>
  <c r="D65" i="9"/>
  <c r="O19" i="3"/>
  <c r="I20" i="3"/>
  <c r="K20" i="3"/>
  <c r="Q28" i="5" l="1"/>
  <c r="Q25" i="5"/>
  <c r="Q18" i="5"/>
  <c r="Q20" i="5" s="1"/>
  <c r="U22" i="5"/>
  <c r="W22" i="5" s="1"/>
  <c r="AA22" i="5" s="1"/>
  <c r="Q30" i="5" l="1"/>
  <c r="J73" i="9" l="1"/>
  <c r="J65" i="9"/>
  <c r="F73" i="9"/>
  <c r="F65" i="9"/>
  <c r="J28" i="9"/>
  <c r="D70" i="1"/>
  <c r="F70" i="1"/>
  <c r="J23" i="1"/>
  <c r="J16" i="1"/>
  <c r="F37" i="1"/>
  <c r="F34" i="1"/>
  <c r="F50" i="1" s="1"/>
  <c r="F65" i="1" s="1"/>
  <c r="F23" i="1"/>
  <c r="F16" i="1"/>
  <c r="I25" i="3"/>
  <c r="Y31" i="5"/>
  <c r="G31" i="5"/>
  <c r="K31" i="5"/>
  <c r="I31" i="5"/>
  <c r="E31" i="5"/>
  <c r="C31" i="5"/>
  <c r="J83" i="13"/>
  <c r="J85" i="13" s="1"/>
  <c r="H83" i="13"/>
  <c r="H85" i="13" s="1"/>
  <c r="F83" i="13"/>
  <c r="F85" i="13" s="1"/>
  <c r="J69" i="13"/>
  <c r="H69" i="13"/>
  <c r="F69" i="13"/>
  <c r="J56" i="13"/>
  <c r="J70" i="13" s="1"/>
  <c r="H56" i="13"/>
  <c r="H70" i="13" s="1"/>
  <c r="F56" i="13"/>
  <c r="F70" i="13" s="1"/>
  <c r="J34" i="13"/>
  <c r="H34" i="13"/>
  <c r="F34" i="13"/>
  <c r="J17" i="13"/>
  <c r="H17" i="13"/>
  <c r="F17" i="13"/>
  <c r="D83" i="13"/>
  <c r="D85" i="13" s="1"/>
  <c r="D69" i="13"/>
  <c r="D56" i="13"/>
  <c r="D70" i="13" s="1"/>
  <c r="D34" i="13"/>
  <c r="D17" i="13"/>
  <c r="F24" i="1" l="1"/>
  <c r="F27" i="1" s="1"/>
  <c r="J86" i="13"/>
  <c r="J24" i="1"/>
  <c r="J27" i="1" s="1"/>
  <c r="H86" i="13"/>
  <c r="H35" i="13"/>
  <c r="J35" i="13"/>
  <c r="J87" i="13" s="1"/>
  <c r="F86" i="13"/>
  <c r="F35" i="13"/>
  <c r="D35" i="13"/>
  <c r="D86" i="13"/>
  <c r="F29" i="1" l="1"/>
  <c r="F10" i="9"/>
  <c r="F26" i="9" s="1"/>
  <c r="F41" i="9" s="1"/>
  <c r="F45" i="9" s="1"/>
  <c r="F75" i="9" s="1"/>
  <c r="F77" i="9" s="1"/>
  <c r="H87" i="13"/>
  <c r="F87" i="13"/>
  <c r="D87" i="13"/>
  <c r="D34" i="1"/>
  <c r="D50" i="1" s="1"/>
  <c r="H23" i="1"/>
  <c r="D23" i="1"/>
  <c r="H16" i="1"/>
  <c r="D16" i="1"/>
  <c r="J29" i="1" l="1"/>
  <c r="J32" i="1" s="1"/>
  <c r="J10" i="9"/>
  <c r="J26" i="9" s="1"/>
  <c r="J41" i="9" s="1"/>
  <c r="J45" i="9" s="1"/>
  <c r="J75" i="9" s="1"/>
  <c r="J77" i="9" s="1"/>
  <c r="D24" i="1"/>
  <c r="D27" i="1" s="1"/>
  <c r="H24" i="1"/>
  <c r="H27" i="1" s="1"/>
  <c r="D65" i="1"/>
  <c r="H29" i="1" l="1"/>
  <c r="H32" i="1" s="1"/>
  <c r="D29" i="1"/>
  <c r="J37" i="1"/>
  <c r="J50" i="1"/>
  <c r="J65" i="1" s="1"/>
  <c r="J68" i="1" s="1"/>
  <c r="H50" i="1" l="1"/>
  <c r="H65" i="1" s="1"/>
  <c r="H68" i="1" s="1"/>
  <c r="Y28" i="5"/>
  <c r="Y25" i="5"/>
  <c r="Y18" i="5"/>
  <c r="Y20" i="5" s="1"/>
  <c r="U29" i="5"/>
  <c r="W29" i="5" s="1"/>
  <c r="AA29" i="5" s="1"/>
  <c r="U27" i="5"/>
  <c r="W27" i="5" s="1"/>
  <c r="AA27" i="5" s="1"/>
  <c r="U26" i="5"/>
  <c r="W26" i="5" s="1"/>
  <c r="U24" i="5"/>
  <c r="W24" i="5" s="1"/>
  <c r="AA24" i="5" s="1"/>
  <c r="U19" i="5"/>
  <c r="U17" i="5"/>
  <c r="W17" i="5" s="1"/>
  <c r="AA17" i="5" s="1"/>
  <c r="U16" i="5"/>
  <c r="M11" i="3"/>
  <c r="O11" i="3" s="1"/>
  <c r="C28" i="5"/>
  <c r="S25" i="5"/>
  <c r="O25" i="5"/>
  <c r="M25" i="5"/>
  <c r="K25" i="5"/>
  <c r="G25" i="5"/>
  <c r="I25" i="5"/>
  <c r="E25" i="5"/>
  <c r="C25" i="5"/>
  <c r="C30" i="5" s="1"/>
  <c r="C32" i="5" s="1"/>
  <c r="U18" i="5" l="1"/>
  <c r="U20" i="5" s="1"/>
  <c r="W31" i="5"/>
  <c r="U31" i="5"/>
  <c r="Y30" i="5"/>
  <c r="Y32" i="5" s="1"/>
  <c r="AA26" i="5"/>
  <c r="AA28" i="5" s="1"/>
  <c r="W28" i="5"/>
  <c r="U25" i="5"/>
  <c r="W16" i="5"/>
  <c r="AA16" i="5" s="1"/>
  <c r="U28" i="5"/>
  <c r="S18" i="5"/>
  <c r="S20" i="5" s="1"/>
  <c r="O18" i="5"/>
  <c r="O20" i="5" s="1"/>
  <c r="M18" i="5"/>
  <c r="M20" i="5" s="1"/>
  <c r="K18" i="5"/>
  <c r="K20" i="5" s="1"/>
  <c r="I18" i="5"/>
  <c r="I20" i="5" s="1"/>
  <c r="G18" i="5"/>
  <c r="G20" i="5" s="1"/>
  <c r="E18" i="5"/>
  <c r="E20" i="5" s="1"/>
  <c r="C18" i="5"/>
  <c r="C20" i="5" s="1"/>
  <c r="W25" i="5" l="1"/>
  <c r="W30" i="5" s="1"/>
  <c r="W32" i="5" s="1"/>
  <c r="AA25" i="5"/>
  <c r="AA30" i="5" s="1"/>
  <c r="AA32" i="5" s="1"/>
  <c r="AA31" i="5"/>
  <c r="AA18" i="5"/>
  <c r="AA20" i="5" s="1"/>
  <c r="W18" i="5"/>
  <c r="W20" i="5" s="1"/>
  <c r="U30" i="5"/>
  <c r="U32" i="5" s="1"/>
  <c r="E28" i="5" l="1"/>
  <c r="E30" i="5" s="1"/>
  <c r="E32" i="5" s="1"/>
  <c r="G28" i="5"/>
  <c r="G30" i="5" s="1"/>
  <c r="G32" i="5" s="1"/>
  <c r="I28" i="5"/>
  <c r="I30" i="5" s="1"/>
  <c r="I32" i="5" s="1"/>
  <c r="K28" i="5"/>
  <c r="M28" i="5"/>
  <c r="M30" i="5" s="1"/>
  <c r="O28" i="5"/>
  <c r="O30" i="5" s="1"/>
  <c r="H73" i="9"/>
  <c r="D73" i="9"/>
  <c r="H65" i="9"/>
  <c r="K30" i="5" l="1"/>
  <c r="K32" i="5" s="1"/>
  <c r="K23" i="3"/>
  <c r="K24" i="3" s="1"/>
  <c r="I23" i="3"/>
  <c r="I24" i="3" s="1"/>
  <c r="G23" i="3"/>
  <c r="E23" i="3"/>
  <c r="C23" i="3"/>
  <c r="M22" i="3"/>
  <c r="O22" i="3" s="1"/>
  <c r="M21" i="3"/>
  <c r="O21" i="3" s="1"/>
  <c r="S28" i="5"/>
  <c r="S30" i="5" s="1"/>
  <c r="O23" i="3" l="1"/>
  <c r="M23" i="3"/>
  <c r="M13" i="3" l="1"/>
  <c r="D10" i="9" l="1"/>
  <c r="D26" i="9" s="1"/>
  <c r="D41" i="9" s="1"/>
  <c r="D45" i="9" s="1"/>
  <c r="K14" i="3" l="1"/>
  <c r="K15" i="3" s="1"/>
  <c r="I14" i="3"/>
  <c r="I15" i="3" s="1"/>
  <c r="G14" i="3"/>
  <c r="G15" i="3" s="1"/>
  <c r="G17" i="3" s="1"/>
  <c r="E14" i="3"/>
  <c r="E15" i="3" s="1"/>
  <c r="E17" i="3" s="1"/>
  <c r="C14" i="3"/>
  <c r="C15" i="3" s="1"/>
  <c r="C17" i="3" s="1"/>
  <c r="O13" i="3"/>
  <c r="M12" i="3"/>
  <c r="M14" i="3" s="1"/>
  <c r="E20" i="3" l="1"/>
  <c r="E24" i="3" s="1"/>
  <c r="E26" i="3" s="1"/>
  <c r="E25" i="3"/>
  <c r="G20" i="3"/>
  <c r="G24" i="3" s="1"/>
  <c r="G26" i="3" s="1"/>
  <c r="G25" i="3"/>
  <c r="C20" i="3"/>
  <c r="C24" i="3" s="1"/>
  <c r="C26" i="3" s="1"/>
  <c r="C25" i="3"/>
  <c r="D75" i="9"/>
  <c r="D77" i="9" s="1"/>
  <c r="D78" i="9" s="1"/>
  <c r="I26" i="3"/>
  <c r="M17" i="3"/>
  <c r="M15" i="3"/>
  <c r="O12" i="3"/>
  <c r="O14" i="3" s="1"/>
  <c r="O15" i="3" s="1"/>
  <c r="M20" i="3" l="1"/>
  <c r="M24" i="3" s="1"/>
  <c r="M26" i="3" s="1"/>
  <c r="M25" i="3"/>
  <c r="O17" i="3"/>
  <c r="H10" i="9"/>
  <c r="H26" i="9" s="1"/>
  <c r="H41" i="9" s="1"/>
  <c r="H45" i="9" s="1"/>
  <c r="O25" i="3" l="1"/>
  <c r="O20" i="3"/>
  <c r="O24" i="3" s="1"/>
  <c r="O26" i="3" s="1"/>
  <c r="H75" i="9"/>
  <c r="H77" i="9" s="1"/>
  <c r="H78" i="9" s="1"/>
</calcChain>
</file>

<file path=xl/sharedStrings.xml><?xml version="1.0" encoding="utf-8"?>
<sst xmlns="http://schemas.openxmlformats.org/spreadsheetml/2006/main" count="347" uniqueCount="241">
  <si>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</si>
  <si>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</si>
  <si>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</si>
  <si>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</si>
  <si>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</si>
  <si>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</si>
  <si>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</si>
  <si>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</si>
  <si>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</si>
  <si>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</si>
  <si>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</si>
  <si>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</si>
  <si>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</si>
  <si>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</si>
  <si>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</si>
  <si>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</si>
  <si>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</si>
  <si>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</si>
  <si>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</si>
  <si>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</si>
  <si>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</si>
  <si>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</si>
  <si>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</si>
  <si>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</si>
  <si>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</si>
  <si>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</si>
  <si>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</si>
  <si>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</si>
  <si>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</si>
  <si>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</si>
  <si>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</si>
  <si>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</si>
  <si>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</si>
  <si>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</si>
  <si>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</si>
  <si>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</si>
  <si>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</si>
  <si>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</si>
  <si>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</si>
  <si>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</si>
  <si>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</si>
  <si>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</si>
  <si>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</si>
  <si>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</si>
  <si>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</si>
  <si>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</si>
  <si>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</si>
  <si>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</si>
  <si>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</si>
  <si>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</si>
  <si>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</si>
  <si>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</si>
  <si>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</si>
  <si>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</si>
  <si>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</si>
  <si>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</si>
  <si>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</si>
  <si>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</si>
  <si>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</si>
  <si>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</si>
  <si>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</si>
  <si>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</si>
  <si>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 xml:space="preserve">   ตัดจำหน่ายสิทธิการเช่า</t>
  </si>
  <si>
    <t xml:space="preserve">   ดอกเบี้ยรับ</t>
  </si>
  <si>
    <t xml:space="preserve">   ดอกเบี้ยจ่าย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</si>
  <si>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</si>
  <si>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</si>
  <si>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</si>
  <si>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</si>
  <si>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</si>
  <si>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</si>
  <si>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</si>
  <si>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</si>
  <si>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</si>
  <si>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</si>
  <si>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</si>
  <si>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</si>
  <si>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</si>
  <si>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</si>
  <si>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เงินสดสุทธิจาก (ใช้ไปใน) กิจกรรมดำเนินงาน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</si>
  <si>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</si>
  <si>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</si>
  <si>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</si>
  <si>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</si>
  <si>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</si>
  <si>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</si>
  <si>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</si>
  <si>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</si>
  <si>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เงินสดและรายการเทียบเท่าเงินสดเพิ่มขึ้น (ลดลง) สุทธิ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</si>
  <si>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</si>
  <si>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</si>
  <si>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</si>
  <si>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</si>
  <si>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</si>
  <si>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</si>
  <si>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</si>
  <si>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</si>
  <si>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</si>
  <si>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</si>
  <si>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</si>
  <si>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</si>
  <si>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</si>
  <si>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</si>
  <si>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</si>
  <si>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</si>
  <si>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</si>
  <si>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</si>
  <si>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</si>
  <si>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</si>
  <si>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</si>
  <si>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</si>
  <si>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</si>
  <si>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สิทธิการเช่า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</si>
  <si>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</si>
  <si>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</si>
  <si>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</si>
  <si>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</si>
  <si>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</si>
  <si>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</si>
  <si>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</si>
  <si>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</si>
  <si>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</si>
  <si>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</si>
  <si>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</si>
  <si>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</si>
  <si>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</si>
  <si>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</si>
  <si>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</si>
  <si>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</si>
  <si>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</si>
  <si>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</si>
  <si>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</si>
  <si>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</si>
  <si>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</si>
  <si>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</si>
  <si>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</si>
  <si>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</si>
  <si>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</si>
  <si>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</si>
  <si>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</si>
  <si>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</si>
  <si>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</si>
  <si>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</si>
  <si>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</si>
  <si>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</si>
  <si>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</si>
  <si>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เงินสดและรายการเทียบเท่าเงินสด ณ วันสิ้นงวด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</si>
  <si>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</si>
  <si>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</si>
  <si>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</si>
  <si>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</si>
  <si>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</si>
  <si>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ค่าใช้จ่ายภาษีเงินได้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</si>
  <si>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</si>
  <si>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</si>
  <si>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</si>
  <si>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</si>
  <si>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</si>
  <si>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</si>
  <si>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</si>
  <si>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</si>
  <si>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</si>
  <si>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</si>
  <si>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</si>
  <si>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</si>
  <si>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>เงินฝากประจำระยะยาว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</si>
  <si>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</si>
  <si>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</si>
  <si>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</si>
  <si>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ประมาณการหนี้สินระยะยาว - ประมาณการหนี้สิน</t>
  </si>
  <si>
    <t xml:space="preserve">   เกี่ยวกับคดีฟ้องร้อง</t>
  </si>
  <si>
    <t>รายการที่จะถูกบันทึกในส่วนของกำไรหรือขาดทุนในภายหลัง</t>
  </si>
  <si>
    <t>กำไรสำหรับงวด</t>
  </si>
  <si>
    <t>(หน่วย: พันบาท ยกเว้นกำไรต่อหุ้นแสดงเป็นบาท)</t>
  </si>
  <si>
    <t>เงินฝากสถาบันการเงินระยะยาวที่มีภาระค้ำประกัน</t>
  </si>
  <si>
    <t>(ยังไม่ได้ตรวจสอบ</t>
  </si>
  <si>
    <t>แต่สอบทานแล้ว)</t>
  </si>
  <si>
    <t>(ตรวจสอบแล้ว)</t>
  </si>
  <si>
    <t xml:space="preserve">   สำรองผลประโยชน์ระยะยาวของพนักงาน </t>
  </si>
  <si>
    <t>เงินสดจ่ายซื้ออสังหาริมทรัพย์เพื่อการลงทุน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</si>
  <si>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</si>
  <si>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</si>
  <si>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 xml:space="preserve">   ค่าเผื่อหนี้สงสัยจะสูญ (โอนกลับ)</t>
  </si>
  <si>
    <t>ส่วนแบ่งกำไรขาดทุนเบ็ดเสร็จอื่นจากบริษัทร่วม</t>
  </si>
  <si>
    <t>ดอกเบี้ยรับ</t>
  </si>
  <si>
    <t>ส่วนแบ่งกำไร</t>
  </si>
  <si>
    <t>ขาดทุนเบ็ดเสร็จอื่น</t>
  </si>
  <si>
    <t>ในบริษัทร่วม</t>
  </si>
  <si>
    <t xml:space="preserve">   รายได้จากการริบคืนอสังหาริมทรัพย์</t>
  </si>
  <si>
    <t>เงินกู้ยืมระยะสั้นจากสถาบันการเงิน</t>
  </si>
  <si>
    <t>เงินกู้ยืมระยะสั้นจากสถาบันการเงินลดลง</t>
  </si>
  <si>
    <t>หุ้นกู้ชนิดไม่มีประกันที่ถึงกำหนดชำระภายในหนึ่งปี</t>
  </si>
  <si>
    <t xml:space="preserve">   กำไรจากการขายที่ดิน อาคารและอุปกรณ์</t>
  </si>
  <si>
    <t>ยอดคงเหลือ ณ วันที่ 31 มีนาคม 2562</t>
  </si>
  <si>
    <t>ยอดคงเหลือ ณ วันที่ 1 มกราคม 2562</t>
  </si>
  <si>
    <t>โอนกลับส่วนเกินทุนจากการตีราคาสำหรับการขายสินทรัพย์</t>
  </si>
  <si>
    <t xml:space="preserve">   เงินปันผลรับจากเงินลงทุนในบริษัทย่อย</t>
  </si>
  <si>
    <t>รับเงินปันผลจากเงินลงทุนในบริษัทย่อย</t>
  </si>
  <si>
    <t xml:space="preserve">   ส่วนแบ่งกำไรจากเงินลงทุนในบริษัทร่วม</t>
  </si>
  <si>
    <t xml:space="preserve">   ส่วนแบ่งกำไร (ขาดทุน) เบ็ดเสร็จอื่นในบริษัทร่วม</t>
  </si>
  <si>
    <t>ส่วนแบ่งกำไรจากเงินลงทุนในบริษัทร่วม</t>
  </si>
  <si>
    <t>ผลสะสมจากการเปลี่ยนแปลงนโยบายการบัญชีเนื่องจากการนำมาตรฐาน</t>
  </si>
  <si>
    <t xml:space="preserve">   การรายงานทางการเงินใหม่มาถือปฏิบัติ (หมายเหตุ 2)</t>
  </si>
  <si>
    <t xml:space="preserve">   ต้นทุนในการได้มาซึ่งสัญญาที่ทำกับลูกค้า </t>
  </si>
  <si>
    <t>เงินฝากประจำระยะยาวเพิ่มขึ้น</t>
  </si>
  <si>
    <t xml:space="preserve">ต้นทุนในการได้มาซึ่งสัญญาที่ทำกับลูกค้า </t>
  </si>
  <si>
    <t>31 ธันวาคม 2562</t>
  </si>
  <si>
    <t>เงินกู้ยืมระยะยาวจากกิจการที่เกี่ยวข้องกัน</t>
  </si>
  <si>
    <t>ณ วันที่ 31 มีนาคม 2563</t>
  </si>
  <si>
    <t>31 มีนาคม 2563</t>
  </si>
  <si>
    <t>สำหรับงวดสามเดือนสิ้นสุดวันที่ 31 มีนาคม 2563</t>
  </si>
  <si>
    <t>ยอดคงเหลือ ณ วันที่ 31 มีนาคม 2563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</si>
  <si>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</si>
  <si>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</si>
  <si>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</si>
  <si>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</si>
  <si>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กำไรจากกิจกรรมดำเนินงาน</t>
  </si>
  <si>
    <t>รายการที่จะไม่ถูกบันทึกในส่วนของกำไรหรือขาดทุนในภายหลัง</t>
  </si>
  <si>
    <t>กำไรก่อนค่าใช้จ่ายภาษีเงินได้</t>
  </si>
  <si>
    <t>-</t>
  </si>
  <si>
    <t>จ่ายชำระหนี้สินจากสัญญาเช่า</t>
  </si>
  <si>
    <t>เงินฝากสถาบันการเงินระยะยาวที่มีภาระค้ำประกันเพิ่มขึ้น</t>
  </si>
  <si>
    <t xml:space="preserve">   จ่ายผลประโยชน์ระยะยาวของพนักงาน</t>
  </si>
  <si>
    <t>ยอดคงเหลือ ณ วันที่ 1 มกราคม 2563 - ปรับปรุงใหม่</t>
  </si>
  <si>
    <t xml:space="preserve">   โอนต้นทุนการพัฒนาอสังหาริมทรัพย์ไปเป็นที่ดินอาคารและอุปกรณ์</t>
  </si>
  <si>
    <t>กำไรจากการ</t>
  </si>
  <si>
    <t>วัดมูลค่าเงินลงทุน</t>
  </si>
  <si>
    <t>ในตราสารทุน</t>
  </si>
  <si>
    <t>ผ่านกำไรขาดทุน</t>
  </si>
  <si>
    <t>เบ็ดเสร็จอื่น</t>
  </si>
  <si>
    <t>หมายเหตุประกอบงบการเงินรวมระหว่างกาลเป็นส่วนหนึ่งของงบการเงินนี้</t>
  </si>
  <si>
    <t>เงินลงทุนระยะยาวอื่น</t>
  </si>
  <si>
    <t xml:space="preserve">การแบ่งปันกำไร </t>
  </si>
  <si>
    <t>กำไรส่วนที่เป็นของผู้ถือหุ้นของบริษัทฯ</t>
  </si>
  <si>
    <t xml:space="preserve">   - สุทธิจากภาษีเงินได้</t>
  </si>
  <si>
    <t xml:space="preserve">กำไรสำหรับงวด </t>
  </si>
  <si>
    <t xml:space="preserve">ยอดคงเหลือ ณ วันที่ 1 มกราคม 2563 </t>
  </si>
  <si>
    <t>ยอดคงเหลือ ณ วันที่ 1 มกราคม 2563</t>
  </si>
  <si>
    <t>รายการปรับกระทบยอดกำไรก่อนค่าใช้จ่ายภาษีเงินได้เป็น</t>
  </si>
  <si>
    <t xml:space="preserve">   การปรับลดสินค้าคงเหลือให้เป็นมูลค่าสุทธิที่จะได้รับ (โอนกลับ) </t>
  </si>
  <si>
    <t xml:space="preserve">ยอดคงเหลือ ณ วันที่ 31 มีนาคม 2562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</si>
</sst>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.000_);\(#,##0.000\)"/>
  </numFmts>
  <fonts count="14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1"/>
      <name val="Angsana New"/>
      <family val="1"/>
    </font>
    <font>
      <b/>
      <sz val="11"/>
      <name val="Angsana New"/>
      <family val="1"/>
    </font>
    <font>
      <u/>
      <sz val="11"/>
      <name val="Angsana New"/>
      <family val="1"/>
    </font>
    <font>
      <sz val="16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137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3" fillId="0" borderId="5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top"/>
    </xf>
    <xf numFmtId="0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center"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3" fontId="3" fillId="0" borderId="0" xfId="2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3" fontId="3" fillId="0" borderId="3" xfId="2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Border="1" applyAlignment="1">
      <alignment vertical="center"/>
    </xf>
    <xf numFmtId="41" fontId="10" fillId="0" borderId="6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41" fontId="10" fillId="0" borderId="1" xfId="0" applyNumberFormat="1" applyFont="1" applyFill="1" applyBorder="1" applyAlignment="1">
      <alignment horizontal="left" vertical="center"/>
    </xf>
    <xf numFmtId="41" fontId="10" fillId="0" borderId="0" xfId="0" applyNumberFormat="1" applyFont="1" applyFill="1" applyBorder="1" applyAlignment="1">
      <alignment horizontal="left"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10" fillId="0" borderId="5" xfId="0" applyNumberFormat="1" applyFont="1" applyFill="1" applyBorder="1" applyAlignment="1">
      <alignment horizontal="right" vertical="center"/>
    </xf>
    <xf numFmtId="0" fontId="10" fillId="0" borderId="0" xfId="3" applyFont="1" applyFill="1" applyAlignment="1">
      <alignment vertical="center"/>
    </xf>
    <xf numFmtId="0" fontId="10" fillId="0" borderId="0" xfId="3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1" fontId="10" fillId="2" borderId="0" xfId="0" applyNumberFormat="1" applyFont="1" applyFill="1" applyBorder="1" applyAlignment="1">
      <alignment horizontal="right" vertical="center"/>
    </xf>
    <xf numFmtId="41" fontId="10" fillId="2" borderId="0" xfId="0" applyNumberFormat="1" applyFont="1" applyFill="1" applyBorder="1" applyAlignment="1">
      <alignment vertical="center"/>
    </xf>
    <xf numFmtId="41" fontId="10" fillId="2" borderId="0" xfId="0" applyNumberFormat="1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1" fontId="3" fillId="0" borderId="0" xfId="2" applyNumberFormat="1" applyFont="1" applyFill="1" applyAlignment="1">
      <alignment vertical="center"/>
    </xf>
    <xf numFmtId="41" fontId="3" fillId="2" borderId="0" xfId="0" applyNumberFormat="1" applyFont="1" applyFill="1" applyAlignment="1">
      <alignment vertical="center"/>
    </xf>
    <xf numFmtId="41" fontId="3" fillId="2" borderId="1" xfId="0" applyNumberFormat="1" applyFont="1" applyFill="1" applyBorder="1" applyAlignment="1">
      <alignment vertical="center"/>
    </xf>
    <xf numFmtId="41" fontId="3" fillId="2" borderId="0" xfId="0" applyNumberFormat="1" applyFont="1" applyFill="1" applyBorder="1" applyAlignment="1">
      <alignment vertical="center"/>
    </xf>
    <xf numFmtId="41" fontId="3" fillId="2" borderId="2" xfId="0" applyNumberFormat="1" applyFont="1" applyFill="1" applyBorder="1" applyAlignment="1">
      <alignment vertical="center"/>
    </xf>
    <xf numFmtId="41" fontId="3" fillId="2" borderId="0" xfId="0" quotePrefix="1" applyNumberFormat="1" applyFont="1" applyFill="1" applyAlignment="1">
      <alignment horizontal="right" vertical="center"/>
    </xf>
    <xf numFmtId="41" fontId="3" fillId="2" borderId="3" xfId="0" applyNumberFormat="1" applyFont="1" applyFill="1" applyBorder="1" applyAlignment="1">
      <alignment vertical="center"/>
    </xf>
    <xf numFmtId="41" fontId="3" fillId="2" borderId="0" xfId="0" applyNumberFormat="1" applyFont="1" applyFill="1" applyAlignment="1">
      <alignment horizontal="center" vertical="center"/>
    </xf>
    <xf numFmtId="41" fontId="3" fillId="2" borderId="0" xfId="0" applyNumberFormat="1" applyFont="1" applyFill="1" applyAlignment="1">
      <alignment horizontal="right" vertical="center"/>
    </xf>
    <xf numFmtId="0" fontId="3" fillId="3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49" fontId="13" fillId="0" borderId="0" xfId="3" applyNumberFormat="1" applyFont="1" applyFill="1" applyAlignment="1">
      <alignment vertical="top"/>
    </xf>
    <xf numFmtId="165" fontId="3" fillId="0" borderId="3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</cellXfs>
  <cellStyles count="4">
    <cellStyle name="Comma 2" xfId="2" xr:uid="{00000000-0005-0000-0000-000000000000}"/>
    <cellStyle name="Normal" xfId="0" builtinId="0"/>
    <cellStyle name="Normal 2" xfId="3" xr:uid="{00000000-0005-0000-0000-000002000000}"/>
    <cellStyle name="Percent" xfId="1" builtinId="5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P125"/>
  <sheetViews>
    <sheetView showGridLines="0" topLeftCell="A82" zoomScaleNormal="100" zoomScaleSheetLayoutView="100" workbookViewId="0">
      <selection activeCell="B68" sqref="B68"/>
    </sheetView>
  </sheetViews>
  <sheetFormatPr defaultColWidth="9.140625" defaultRowHeight="22.5" customHeight="1" x14ac:dyDescent="0.2"/>
  <cols>
    <col min="1" max="1" width="45" style="3" customWidth="1"/>
    <col min="2" max="2" width="6.85546875" style="3" customWidth="1"/>
    <col min="3" max="3" width="1.28515625" style="3" customWidth="1"/>
    <col min="4" max="4" width="13.7109375" style="3" customWidth="1"/>
    <col min="5" max="5" width="0.85546875" style="3" customWidth="1"/>
    <col min="6" max="6" width="13.7109375" style="3" customWidth="1"/>
    <col min="7" max="7" width="1.140625" style="3" customWidth="1"/>
    <col min="8" max="8" width="13.7109375" style="3" customWidth="1"/>
    <col min="9" max="9" width="0.85546875" style="3" customWidth="1"/>
    <col min="10" max="10" width="13.7109375" style="3" customWidth="1"/>
    <col min="11" max="11" width="0.85546875" style="3" customWidth="1"/>
    <col min="12" max="12" width="1" style="3" customWidth="1"/>
    <col min="13" max="16384" width="9.140625" style="3"/>
  </cols>
  <sheetData>
    <row r="1" spans="1:12" s="106" customFormat="1" ht="20.25" x14ac:dyDescent="0.2">
      <c r="A1" s="106" t="s">
        <v>0</v>
      </c>
    </row>
    <row r="2" spans="1:12" s="106" customFormat="1" ht="20.25" x14ac:dyDescent="0.2">
      <c r="A2" s="106" t="s">
        <v>105</v>
      </c>
    </row>
    <row r="3" spans="1:12" s="106" customFormat="1" ht="19.5" customHeight="1" x14ac:dyDescent="0.2">
      <c r="A3" s="106" t="s">
        <v>208</v>
      </c>
    </row>
    <row r="4" spans="1:12" ht="19.5" x14ac:dyDescent="0.2">
      <c r="A4" s="1"/>
      <c r="B4" s="1"/>
      <c r="C4" s="1"/>
      <c r="D4" s="1"/>
      <c r="E4" s="1"/>
      <c r="F4" s="1"/>
      <c r="G4" s="1"/>
      <c r="H4" s="1"/>
      <c r="I4" s="1"/>
      <c r="J4" s="2" t="s">
        <v>144</v>
      </c>
      <c r="K4" s="1"/>
      <c r="L4" s="1"/>
    </row>
    <row r="5" spans="1:12" s="106" customFormat="1" ht="20.25" x14ac:dyDescent="0.2">
      <c r="A5" s="4"/>
      <c r="B5" s="4"/>
      <c r="C5" s="4"/>
      <c r="D5" s="128" t="s">
        <v>1</v>
      </c>
      <c r="E5" s="128"/>
      <c r="F5" s="128"/>
      <c r="G5" s="128"/>
      <c r="H5" s="128" t="s">
        <v>2</v>
      </c>
      <c r="I5" s="128"/>
      <c r="J5" s="128"/>
      <c r="K5" s="3"/>
      <c r="L5" s="3"/>
    </row>
    <row r="6" spans="1:12" ht="19.5" x14ac:dyDescent="0.2">
      <c r="B6" s="6" t="s">
        <v>3</v>
      </c>
      <c r="D6" s="6" t="s">
        <v>209</v>
      </c>
      <c r="F6" s="6" t="s">
        <v>206</v>
      </c>
      <c r="H6" s="6" t="s">
        <v>209</v>
      </c>
      <c r="J6" s="6" t="s">
        <v>206</v>
      </c>
    </row>
    <row r="7" spans="1:12" ht="19.5" x14ac:dyDescent="0.2">
      <c r="B7" s="6"/>
      <c r="D7" s="15" t="s">
        <v>175</v>
      </c>
      <c r="F7" s="15" t="s">
        <v>177</v>
      </c>
      <c r="H7" s="15" t="s">
        <v>175</v>
      </c>
      <c r="J7" s="15" t="s">
        <v>177</v>
      </c>
    </row>
    <row r="8" spans="1:12" ht="19.5" x14ac:dyDescent="0.2">
      <c r="B8" s="6"/>
      <c r="D8" s="15" t="s">
        <v>176</v>
      </c>
      <c r="F8" s="15"/>
      <c r="H8" s="15" t="s">
        <v>176</v>
      </c>
      <c r="J8" s="15"/>
    </row>
    <row r="9" spans="1:12" ht="20.25" x14ac:dyDescent="0.2">
      <c r="A9" s="106" t="s">
        <v>4</v>
      </c>
    </row>
    <row r="10" spans="1:12" ht="20.25" x14ac:dyDescent="0.2">
      <c r="A10" s="106" t="s">
        <v>5</v>
      </c>
    </row>
    <row r="11" spans="1:12" ht="19.5" x14ac:dyDescent="0.2">
      <c r="A11" s="3" t="s">
        <v>6</v>
      </c>
      <c r="B11" s="7">
        <v>3</v>
      </c>
      <c r="D11" s="8">
        <v>427918</v>
      </c>
      <c r="E11" s="8"/>
      <c r="F11" s="111">
        <v>632544</v>
      </c>
      <c r="G11" s="111"/>
      <c r="H11" s="111">
        <v>6768</v>
      </c>
      <c r="I11" s="111"/>
      <c r="J11" s="111">
        <v>21706</v>
      </c>
      <c r="K11" s="8"/>
    </row>
    <row r="12" spans="1:12" ht="19.5" x14ac:dyDescent="0.2">
      <c r="A12" s="3" t="s">
        <v>106</v>
      </c>
      <c r="B12" s="7">
        <v>4</v>
      </c>
      <c r="D12" s="8">
        <v>738357</v>
      </c>
      <c r="E12" s="8"/>
      <c r="F12" s="111">
        <v>813940</v>
      </c>
      <c r="G12" s="111"/>
      <c r="H12" s="111">
        <v>120329</v>
      </c>
      <c r="I12" s="111"/>
      <c r="J12" s="111">
        <v>64262</v>
      </c>
      <c r="K12" s="8"/>
    </row>
    <row r="13" spans="1:12" ht="19.5" x14ac:dyDescent="0.2">
      <c r="A13" s="3" t="s">
        <v>107</v>
      </c>
      <c r="B13" s="7"/>
      <c r="D13" s="8">
        <v>93097</v>
      </c>
      <c r="E13" s="8"/>
      <c r="F13" s="111">
        <v>88325</v>
      </c>
      <c r="G13" s="111"/>
      <c r="H13" s="111">
        <v>0</v>
      </c>
      <c r="I13" s="111"/>
      <c r="J13" s="111">
        <v>0</v>
      </c>
      <c r="K13" s="8"/>
    </row>
    <row r="14" spans="1:12" ht="19.5" x14ac:dyDescent="0.2">
      <c r="A14" s="3" t="s">
        <v>108</v>
      </c>
      <c r="B14" s="7">
        <v>6</v>
      </c>
      <c r="D14" s="8">
        <v>4323818</v>
      </c>
      <c r="E14" s="8"/>
      <c r="F14" s="111">
        <v>4138398</v>
      </c>
      <c r="G14" s="111"/>
      <c r="H14" s="111">
        <v>111429</v>
      </c>
      <c r="I14" s="111"/>
      <c r="J14" s="111">
        <v>111429</v>
      </c>
      <c r="K14" s="10"/>
    </row>
    <row r="15" spans="1:12" ht="19.5" x14ac:dyDescent="0.2">
      <c r="A15" s="3" t="s">
        <v>205</v>
      </c>
      <c r="B15" s="7"/>
      <c r="D15" s="8">
        <v>112509</v>
      </c>
      <c r="E15" s="8"/>
      <c r="F15" s="111">
        <v>99982</v>
      </c>
      <c r="G15" s="111"/>
      <c r="H15" s="111">
        <v>0</v>
      </c>
      <c r="I15" s="111"/>
      <c r="J15" s="111">
        <v>0</v>
      </c>
    </row>
    <row r="16" spans="1:12" ht="19.5" x14ac:dyDescent="0.2">
      <c r="A16" s="3" t="s">
        <v>7</v>
      </c>
      <c r="B16" s="7"/>
      <c r="D16" s="11">
        <v>191760</v>
      </c>
      <c r="E16" s="8"/>
      <c r="F16" s="112">
        <v>241838</v>
      </c>
      <c r="G16" s="113"/>
      <c r="H16" s="112">
        <v>18956</v>
      </c>
      <c r="I16" s="111"/>
      <c r="J16" s="112">
        <v>15194</v>
      </c>
      <c r="K16" s="8"/>
    </row>
    <row r="17" spans="1:13" ht="20.25" x14ac:dyDescent="0.2">
      <c r="A17" s="106" t="s">
        <v>8</v>
      </c>
      <c r="B17" s="7"/>
      <c r="D17" s="12">
        <f>SUM(D11:D16)</f>
        <v>5887459</v>
      </c>
      <c r="E17" s="8"/>
      <c r="F17" s="114">
        <f>SUM(F11:F16)</f>
        <v>6015027</v>
      </c>
      <c r="G17" s="113"/>
      <c r="H17" s="114">
        <f>SUM(H11:H16)</f>
        <v>257482</v>
      </c>
      <c r="I17" s="111"/>
      <c r="J17" s="114">
        <f>SUM(J11:J16)</f>
        <v>212591</v>
      </c>
      <c r="K17" s="8"/>
    </row>
    <row r="18" spans="1:13" ht="20.25" x14ac:dyDescent="0.2">
      <c r="A18" s="106" t="s">
        <v>9</v>
      </c>
      <c r="B18" s="7"/>
      <c r="D18" s="8"/>
      <c r="E18" s="8"/>
      <c r="F18" s="111"/>
      <c r="G18" s="111"/>
      <c r="H18" s="111"/>
      <c r="I18" s="111"/>
      <c r="J18" s="111"/>
    </row>
    <row r="19" spans="1:13" ht="19.5" x14ac:dyDescent="0.2">
      <c r="A19" s="3" t="s">
        <v>174</v>
      </c>
      <c r="B19" s="7"/>
      <c r="D19" s="9">
        <v>37882</v>
      </c>
      <c r="E19" s="8"/>
      <c r="F19" s="115">
        <v>37873</v>
      </c>
      <c r="G19" s="115"/>
      <c r="H19" s="115">
        <v>0</v>
      </c>
      <c r="I19" s="111"/>
      <c r="J19" s="115">
        <v>0</v>
      </c>
    </row>
    <row r="20" spans="1:13" ht="19.5" x14ac:dyDescent="0.2">
      <c r="A20" s="3" t="s">
        <v>165</v>
      </c>
      <c r="B20" s="7"/>
      <c r="D20" s="9">
        <v>2269</v>
      </c>
      <c r="E20" s="8"/>
      <c r="F20" s="115">
        <v>2269</v>
      </c>
      <c r="G20" s="115"/>
      <c r="H20" s="115">
        <v>2269</v>
      </c>
      <c r="I20" s="111"/>
      <c r="J20" s="115">
        <v>2269</v>
      </c>
    </row>
    <row r="21" spans="1:13" ht="19.5" x14ac:dyDescent="0.2">
      <c r="A21" s="3" t="s">
        <v>212</v>
      </c>
      <c r="B21" s="7">
        <v>10</v>
      </c>
      <c r="D21" s="9">
        <v>949060</v>
      </c>
      <c r="E21" s="8"/>
      <c r="F21" s="115">
        <v>0</v>
      </c>
      <c r="G21" s="115"/>
      <c r="H21" s="115">
        <v>0</v>
      </c>
      <c r="I21" s="111"/>
      <c r="J21" s="115">
        <v>0</v>
      </c>
    </row>
    <row r="22" spans="1:13" ht="19.5" x14ac:dyDescent="0.2">
      <c r="A22" s="3" t="s">
        <v>10</v>
      </c>
      <c r="B22" s="7">
        <v>7</v>
      </c>
      <c r="D22" s="8">
        <v>723775</v>
      </c>
      <c r="E22" s="8"/>
      <c r="F22" s="111">
        <v>796461</v>
      </c>
      <c r="G22" s="111"/>
      <c r="H22" s="111">
        <v>0</v>
      </c>
      <c r="I22" s="111"/>
      <c r="J22" s="111">
        <v>0</v>
      </c>
      <c r="K22" s="15"/>
    </row>
    <row r="23" spans="1:13" ht="19.5" x14ac:dyDescent="0.2">
      <c r="A23" s="3" t="s">
        <v>11</v>
      </c>
      <c r="B23" s="7">
        <v>8</v>
      </c>
      <c r="D23" s="9">
        <v>0</v>
      </c>
      <c r="E23" s="8"/>
      <c r="F23" s="115">
        <v>0</v>
      </c>
      <c r="G23" s="115"/>
      <c r="H23" s="115">
        <v>4242655</v>
      </c>
      <c r="I23" s="111"/>
      <c r="J23" s="115">
        <v>4242655</v>
      </c>
      <c r="K23" s="15"/>
    </row>
    <row r="24" spans="1:13" ht="19.5" x14ac:dyDescent="0.2">
      <c r="A24" s="3" t="s">
        <v>109</v>
      </c>
      <c r="B24" s="7">
        <v>9</v>
      </c>
      <c r="D24" s="9">
        <v>988039</v>
      </c>
      <c r="E24" s="8"/>
      <c r="F24" s="115">
        <v>981182</v>
      </c>
      <c r="G24" s="115"/>
      <c r="H24" s="115">
        <v>777454</v>
      </c>
      <c r="I24" s="111"/>
      <c r="J24" s="115">
        <v>777454</v>
      </c>
      <c r="K24" s="15"/>
    </row>
    <row r="25" spans="1:13" ht="19.5" x14ac:dyDescent="0.2">
      <c r="A25" s="3" t="s">
        <v>231</v>
      </c>
      <c r="B25" s="7">
        <v>10</v>
      </c>
      <c r="D25" s="9">
        <v>0</v>
      </c>
      <c r="E25" s="8"/>
      <c r="F25" s="115">
        <v>606365</v>
      </c>
      <c r="G25" s="115"/>
      <c r="H25" s="111">
        <v>0</v>
      </c>
      <c r="I25" s="111"/>
      <c r="J25" s="111">
        <v>0</v>
      </c>
      <c r="K25" s="15"/>
    </row>
    <row r="26" spans="1:13" ht="19.5" x14ac:dyDescent="0.2">
      <c r="A26" s="3" t="s">
        <v>12</v>
      </c>
      <c r="B26" s="7">
        <v>5</v>
      </c>
      <c r="D26" s="9">
        <v>0</v>
      </c>
      <c r="E26" s="8"/>
      <c r="F26" s="115">
        <v>0</v>
      </c>
      <c r="G26" s="115"/>
      <c r="H26" s="115">
        <v>1888050</v>
      </c>
      <c r="I26" s="111"/>
      <c r="J26" s="115">
        <v>1905550</v>
      </c>
    </row>
    <row r="27" spans="1:13" ht="19.5" x14ac:dyDescent="0.2">
      <c r="A27" s="3" t="s">
        <v>111</v>
      </c>
      <c r="B27" s="7">
        <v>11</v>
      </c>
      <c r="D27" s="9">
        <v>1411202</v>
      </c>
      <c r="E27" s="8"/>
      <c r="F27" s="115">
        <v>1411202</v>
      </c>
      <c r="G27" s="115"/>
      <c r="H27" s="115">
        <v>181619</v>
      </c>
      <c r="I27" s="111"/>
      <c r="J27" s="115">
        <v>181619</v>
      </c>
      <c r="K27" s="9"/>
      <c r="L27" s="9"/>
      <c r="M27" s="9"/>
    </row>
    <row r="28" spans="1:13" ht="19.5" x14ac:dyDescent="0.2">
      <c r="A28" s="3" t="s">
        <v>110</v>
      </c>
      <c r="B28" s="7">
        <v>12</v>
      </c>
      <c r="D28" s="8">
        <v>13126587</v>
      </c>
      <c r="E28" s="8"/>
      <c r="F28" s="111">
        <v>13177872</v>
      </c>
      <c r="G28" s="111"/>
      <c r="H28" s="111">
        <v>40364</v>
      </c>
      <c r="I28" s="111"/>
      <c r="J28" s="111">
        <v>42546</v>
      </c>
    </row>
    <row r="29" spans="1:13" ht="19.5" x14ac:dyDescent="0.2">
      <c r="A29" s="3" t="s">
        <v>213</v>
      </c>
      <c r="B29" s="7">
        <v>13</v>
      </c>
      <c r="D29" s="8">
        <v>51058</v>
      </c>
      <c r="E29" s="8"/>
      <c r="F29" s="111">
        <v>0</v>
      </c>
      <c r="G29" s="111"/>
      <c r="H29" s="111">
        <v>5262</v>
      </c>
      <c r="I29" s="111"/>
      <c r="J29" s="111">
        <v>0</v>
      </c>
    </row>
    <row r="30" spans="1:13" ht="19.5" x14ac:dyDescent="0.2">
      <c r="A30" s="3" t="s">
        <v>153</v>
      </c>
      <c r="B30" s="7"/>
      <c r="D30" s="8">
        <v>47418</v>
      </c>
      <c r="E30" s="8"/>
      <c r="F30" s="111">
        <v>54198</v>
      </c>
      <c r="G30" s="111"/>
      <c r="H30" s="111">
        <v>0</v>
      </c>
      <c r="I30" s="111"/>
      <c r="J30" s="111">
        <v>0</v>
      </c>
      <c r="K30" s="57"/>
    </row>
    <row r="31" spans="1:13" ht="19.5" x14ac:dyDescent="0.2">
      <c r="A31" s="3" t="s">
        <v>13</v>
      </c>
      <c r="B31" s="7"/>
      <c r="D31" s="13">
        <v>407904</v>
      </c>
      <c r="E31" s="8"/>
      <c r="F31" s="113">
        <v>407904</v>
      </c>
      <c r="G31" s="113"/>
      <c r="H31" s="113">
        <v>0</v>
      </c>
      <c r="I31" s="111"/>
      <c r="J31" s="113">
        <v>0</v>
      </c>
      <c r="K31" s="57"/>
    </row>
    <row r="32" spans="1:13" ht="19.5" x14ac:dyDescent="0.2">
      <c r="A32" s="3" t="s">
        <v>112</v>
      </c>
      <c r="B32" s="7"/>
      <c r="D32" s="13">
        <v>0</v>
      </c>
      <c r="E32" s="8"/>
      <c r="F32" s="113">
        <v>5811</v>
      </c>
      <c r="G32" s="113"/>
      <c r="H32" s="113">
        <v>0</v>
      </c>
      <c r="I32" s="111"/>
      <c r="J32" s="113">
        <v>0</v>
      </c>
      <c r="K32" s="8"/>
    </row>
    <row r="33" spans="1:12" ht="19.5" x14ac:dyDescent="0.2">
      <c r="A33" s="3" t="s">
        <v>14</v>
      </c>
      <c r="B33" s="7"/>
      <c r="D33" s="11">
        <v>30835</v>
      </c>
      <c r="E33" s="8"/>
      <c r="F33" s="112">
        <v>30153</v>
      </c>
      <c r="G33" s="113"/>
      <c r="H33" s="112">
        <v>1342</v>
      </c>
      <c r="I33" s="111"/>
      <c r="J33" s="112">
        <v>1342</v>
      </c>
      <c r="K33" s="20"/>
    </row>
    <row r="34" spans="1:12" ht="20.25" x14ac:dyDescent="0.2">
      <c r="A34" s="106" t="s">
        <v>15</v>
      </c>
      <c r="B34" s="7"/>
      <c r="D34" s="11">
        <f>SUM(D19:D33)</f>
        <v>17776029</v>
      </c>
      <c r="E34" s="8"/>
      <c r="F34" s="112">
        <f>SUM(F19:F33)</f>
        <v>17511290</v>
      </c>
      <c r="G34" s="113"/>
      <c r="H34" s="112">
        <f>SUM(H19:H33)</f>
        <v>7139015</v>
      </c>
      <c r="I34" s="111"/>
      <c r="J34" s="112">
        <f>SUM(J19:J33)</f>
        <v>7153435</v>
      </c>
      <c r="K34" s="56"/>
    </row>
    <row r="35" spans="1:12" ht="21" thickBot="1" x14ac:dyDescent="0.25">
      <c r="A35" s="106" t="s">
        <v>16</v>
      </c>
      <c r="B35" s="15"/>
      <c r="D35" s="14">
        <f>SUM(D17,D34)</f>
        <v>23663488</v>
      </c>
      <c r="E35" s="8"/>
      <c r="F35" s="116">
        <f>SUM(F17,F34)</f>
        <v>23526317</v>
      </c>
      <c r="G35" s="113"/>
      <c r="H35" s="116">
        <f>SUM(H17,H34)</f>
        <v>7396497</v>
      </c>
      <c r="I35" s="111"/>
      <c r="J35" s="116">
        <f>SUM(J17,J34)</f>
        <v>7366026</v>
      </c>
    </row>
    <row r="36" spans="1:12" ht="20.25" thickTop="1" x14ac:dyDescent="0.2"/>
    <row r="37" spans="1:12" ht="19.5" x14ac:dyDescent="0.2">
      <c r="A37" s="3" t="s">
        <v>230</v>
      </c>
    </row>
    <row r="38" spans="1:12" s="106" customFormat="1" ht="18" customHeight="1" x14ac:dyDescent="0.2">
      <c r="A38" s="129" t="s">
        <v>0</v>
      </c>
      <c r="B38" s="129"/>
      <c r="C38" s="129"/>
      <c r="D38" s="129"/>
      <c r="E38" s="129"/>
      <c r="F38" s="129"/>
      <c r="G38" s="129"/>
      <c r="H38" s="129"/>
      <c r="I38" s="129"/>
      <c r="J38" s="129"/>
      <c r="K38" s="129"/>
    </row>
    <row r="39" spans="1:12" s="106" customFormat="1" ht="18" customHeight="1" x14ac:dyDescent="0.2">
      <c r="A39" s="129" t="s">
        <v>113</v>
      </c>
      <c r="B39" s="129"/>
      <c r="C39" s="129"/>
      <c r="D39" s="129"/>
      <c r="E39" s="129"/>
      <c r="F39" s="129"/>
      <c r="G39" s="129"/>
      <c r="H39" s="129"/>
      <c r="I39" s="129"/>
      <c r="J39" s="129"/>
      <c r="K39" s="129"/>
    </row>
    <row r="40" spans="1:12" s="106" customFormat="1" ht="19.5" customHeight="1" x14ac:dyDescent="0.2">
      <c r="A40" s="106" t="s">
        <v>208</v>
      </c>
    </row>
    <row r="41" spans="1:12" ht="19.5" x14ac:dyDescent="0.2">
      <c r="A41" s="1"/>
      <c r="B41" s="1"/>
      <c r="C41" s="1"/>
      <c r="D41" s="1"/>
      <c r="E41" s="1"/>
      <c r="F41" s="1"/>
      <c r="G41" s="1"/>
      <c r="H41" s="1"/>
      <c r="I41" s="1"/>
      <c r="J41" s="2" t="s">
        <v>144</v>
      </c>
      <c r="K41" s="1"/>
      <c r="L41" s="1"/>
    </row>
    <row r="42" spans="1:12" s="106" customFormat="1" ht="20.25" x14ac:dyDescent="0.2">
      <c r="A42" s="4"/>
      <c r="B42" s="4"/>
      <c r="C42" s="4"/>
      <c r="D42" s="128" t="s">
        <v>1</v>
      </c>
      <c r="E42" s="128"/>
      <c r="F42" s="128"/>
      <c r="G42" s="128"/>
      <c r="H42" s="128" t="s">
        <v>2</v>
      </c>
      <c r="I42" s="128"/>
      <c r="J42" s="128"/>
      <c r="K42" s="3"/>
      <c r="L42" s="3"/>
    </row>
    <row r="43" spans="1:12" ht="19.5" x14ac:dyDescent="0.2">
      <c r="B43" s="6" t="s">
        <v>3</v>
      </c>
      <c r="D43" s="6" t="s">
        <v>209</v>
      </c>
      <c r="F43" s="6" t="s">
        <v>206</v>
      </c>
      <c r="H43" s="6" t="s">
        <v>209</v>
      </c>
      <c r="J43" s="6" t="s">
        <v>206</v>
      </c>
    </row>
    <row r="44" spans="1:12" ht="19.5" x14ac:dyDescent="0.2">
      <c r="B44" s="6"/>
      <c r="D44" s="15" t="s">
        <v>175</v>
      </c>
      <c r="F44" s="15" t="s">
        <v>177</v>
      </c>
      <c r="H44" s="15" t="s">
        <v>175</v>
      </c>
      <c r="J44" s="15" t="s">
        <v>177</v>
      </c>
    </row>
    <row r="45" spans="1:12" ht="19.5" x14ac:dyDescent="0.2">
      <c r="B45" s="6"/>
      <c r="D45" s="15" t="s">
        <v>176</v>
      </c>
      <c r="F45" s="15"/>
      <c r="H45" s="15" t="s">
        <v>176</v>
      </c>
      <c r="J45" s="15"/>
    </row>
    <row r="46" spans="1:12" ht="18" customHeight="1" x14ac:dyDescent="0.2">
      <c r="A46" s="106" t="s">
        <v>17</v>
      </c>
    </row>
    <row r="47" spans="1:12" ht="18" customHeight="1" x14ac:dyDescent="0.2">
      <c r="A47" s="106" t="s">
        <v>18</v>
      </c>
      <c r="B47" s="109"/>
    </row>
    <row r="48" spans="1:12" ht="18" customHeight="1" x14ac:dyDescent="0.2">
      <c r="A48" s="3" t="s">
        <v>189</v>
      </c>
      <c r="B48" s="7">
        <v>14</v>
      </c>
      <c r="D48" s="8">
        <v>1112000</v>
      </c>
      <c r="E48" s="8"/>
      <c r="F48" s="111">
        <v>1117000</v>
      </c>
      <c r="G48" s="111"/>
      <c r="H48" s="111">
        <v>650000</v>
      </c>
      <c r="I48" s="111"/>
      <c r="J48" s="111">
        <v>650000</v>
      </c>
      <c r="K48" s="18"/>
    </row>
    <row r="49" spans="1:11" ht="18" customHeight="1" x14ac:dyDescent="0.2">
      <c r="A49" s="3" t="s">
        <v>114</v>
      </c>
      <c r="B49" s="7">
        <v>15</v>
      </c>
      <c r="D49" s="8">
        <v>967630</v>
      </c>
      <c r="E49" s="8"/>
      <c r="F49" s="111">
        <v>1188160</v>
      </c>
      <c r="G49" s="111"/>
      <c r="H49" s="111">
        <v>40016</v>
      </c>
      <c r="I49" s="111"/>
      <c r="J49" s="111">
        <v>38606</v>
      </c>
      <c r="K49" s="18"/>
    </row>
    <row r="50" spans="1:11" ht="18" customHeight="1" x14ac:dyDescent="0.2">
      <c r="A50" s="3" t="s">
        <v>19</v>
      </c>
      <c r="B50" s="15"/>
      <c r="D50" s="8"/>
      <c r="E50" s="8"/>
      <c r="F50" s="111"/>
      <c r="G50" s="111"/>
      <c r="H50" s="111"/>
      <c r="I50" s="111"/>
      <c r="J50" s="111"/>
      <c r="K50" s="18"/>
    </row>
    <row r="51" spans="1:11" ht="18" customHeight="1" x14ac:dyDescent="0.2">
      <c r="A51" s="3" t="s">
        <v>20</v>
      </c>
      <c r="B51" s="7">
        <v>18</v>
      </c>
      <c r="D51" s="8">
        <v>427250</v>
      </c>
      <c r="E51" s="8"/>
      <c r="F51" s="111">
        <v>899235</v>
      </c>
      <c r="G51" s="111"/>
      <c r="H51" s="111">
        <v>37000</v>
      </c>
      <c r="I51" s="111"/>
      <c r="J51" s="111">
        <v>37000</v>
      </c>
      <c r="K51" s="18"/>
    </row>
    <row r="52" spans="1:11" ht="18" customHeight="1" x14ac:dyDescent="0.2">
      <c r="A52" s="3" t="s">
        <v>191</v>
      </c>
      <c r="B52" s="7">
        <v>16</v>
      </c>
      <c r="D52" s="8">
        <v>28570</v>
      </c>
      <c r="E52" s="8"/>
      <c r="F52" s="111">
        <v>0</v>
      </c>
      <c r="G52" s="111"/>
      <c r="H52" s="111">
        <v>4217</v>
      </c>
      <c r="I52" s="111"/>
      <c r="J52" s="111">
        <v>0</v>
      </c>
      <c r="K52" s="18"/>
    </row>
    <row r="53" spans="1:11" ht="18" customHeight="1" x14ac:dyDescent="0.2">
      <c r="A53" s="3" t="s">
        <v>151</v>
      </c>
      <c r="B53" s="7"/>
      <c r="D53" s="8">
        <v>33883</v>
      </c>
      <c r="E53" s="8"/>
      <c r="F53" s="111">
        <v>26851</v>
      </c>
      <c r="G53" s="111"/>
      <c r="H53" s="111">
        <v>0</v>
      </c>
      <c r="I53" s="111"/>
      <c r="J53" s="111">
        <v>0</v>
      </c>
      <c r="K53" s="18"/>
    </row>
    <row r="54" spans="1:11" ht="18" customHeight="1" x14ac:dyDescent="0.2">
      <c r="A54" s="3" t="s">
        <v>147</v>
      </c>
      <c r="B54" s="7"/>
      <c r="D54" s="10">
        <v>998509</v>
      </c>
      <c r="E54" s="8"/>
      <c r="F54" s="117">
        <v>955996</v>
      </c>
      <c r="G54" s="117"/>
      <c r="H54" s="117">
        <v>0</v>
      </c>
      <c r="I54" s="111"/>
      <c r="J54" s="117">
        <v>175</v>
      </c>
      <c r="K54" s="18"/>
    </row>
    <row r="55" spans="1:11" ht="18" customHeight="1" x14ac:dyDescent="0.2">
      <c r="A55" s="3" t="s">
        <v>21</v>
      </c>
      <c r="B55" s="7">
        <v>17</v>
      </c>
      <c r="D55" s="11">
        <v>254480</v>
      </c>
      <c r="E55" s="8"/>
      <c r="F55" s="112">
        <v>261323</v>
      </c>
      <c r="G55" s="113"/>
      <c r="H55" s="112">
        <v>12029</v>
      </c>
      <c r="I55" s="111"/>
      <c r="J55" s="112">
        <v>24225</v>
      </c>
      <c r="K55" s="18"/>
    </row>
    <row r="56" spans="1:11" ht="18" customHeight="1" x14ac:dyDescent="0.2">
      <c r="A56" s="106" t="s">
        <v>22</v>
      </c>
      <c r="B56" s="7"/>
      <c r="D56" s="12">
        <f>SUM(D48:D55)</f>
        <v>3822322</v>
      </c>
      <c r="E56" s="8"/>
      <c r="F56" s="114">
        <f>SUM(F48:F55)</f>
        <v>4448565</v>
      </c>
      <c r="G56" s="113"/>
      <c r="H56" s="114">
        <f>SUM(H48:H55)</f>
        <v>743262</v>
      </c>
      <c r="I56" s="111"/>
      <c r="J56" s="114">
        <f>SUM(J48:J55)</f>
        <v>750006</v>
      </c>
      <c r="K56" s="18"/>
    </row>
    <row r="57" spans="1:11" ht="18" customHeight="1" x14ac:dyDescent="0.2">
      <c r="A57" s="106" t="s">
        <v>23</v>
      </c>
      <c r="B57" s="7"/>
      <c r="D57" s="8"/>
      <c r="E57" s="8"/>
      <c r="F57" s="111"/>
      <c r="G57" s="111"/>
      <c r="H57" s="111"/>
      <c r="I57" s="111"/>
      <c r="J57" s="111"/>
      <c r="K57" s="18"/>
    </row>
    <row r="58" spans="1:11" ht="18" customHeight="1" x14ac:dyDescent="0.2">
      <c r="A58" s="3" t="s">
        <v>24</v>
      </c>
      <c r="B58" s="7">
        <v>5</v>
      </c>
      <c r="D58" s="16">
        <v>0</v>
      </c>
      <c r="E58" s="8"/>
      <c r="F58" s="118">
        <v>0</v>
      </c>
      <c r="G58" s="118"/>
      <c r="H58" s="118">
        <v>216000</v>
      </c>
      <c r="I58" s="111"/>
      <c r="J58" s="118">
        <v>173000</v>
      </c>
      <c r="K58" s="18"/>
    </row>
    <row r="59" spans="1:11" ht="18" customHeight="1" x14ac:dyDescent="0.2">
      <c r="A59" s="3" t="s">
        <v>138</v>
      </c>
      <c r="B59" s="7"/>
      <c r="D59" s="9"/>
      <c r="E59" s="8"/>
      <c r="F59" s="115"/>
      <c r="G59" s="115"/>
      <c r="H59" s="115"/>
      <c r="I59" s="111"/>
      <c r="J59" s="115"/>
      <c r="K59" s="58"/>
    </row>
    <row r="60" spans="1:11" ht="18" customHeight="1" x14ac:dyDescent="0.2">
      <c r="A60" s="3" t="s">
        <v>139</v>
      </c>
      <c r="B60" s="7">
        <v>18</v>
      </c>
      <c r="D60" s="8">
        <v>4343811</v>
      </c>
      <c r="E60" s="8"/>
      <c r="F60" s="111">
        <v>3959092</v>
      </c>
      <c r="G60" s="111"/>
      <c r="H60" s="111">
        <v>1318003</v>
      </c>
      <c r="I60" s="111"/>
      <c r="J60" s="111">
        <v>1326809</v>
      </c>
      <c r="K60" s="18"/>
    </row>
    <row r="61" spans="1:11" ht="18" customHeight="1" x14ac:dyDescent="0.2">
      <c r="A61" s="3" t="s">
        <v>207</v>
      </c>
      <c r="B61" s="7">
        <v>5</v>
      </c>
      <c r="D61" s="8">
        <v>26950</v>
      </c>
      <c r="E61" s="8"/>
      <c r="F61" s="111">
        <v>26950</v>
      </c>
      <c r="G61" s="111"/>
      <c r="H61" s="111">
        <v>0</v>
      </c>
      <c r="I61" s="111"/>
      <c r="J61" s="111">
        <v>0</v>
      </c>
      <c r="K61" s="18"/>
    </row>
    <row r="62" spans="1:11" ht="18" customHeight="1" x14ac:dyDescent="0.2">
      <c r="A62" s="119" t="s">
        <v>115</v>
      </c>
      <c r="B62" s="7"/>
      <c r="D62" s="8">
        <v>75504</v>
      </c>
      <c r="E62" s="8"/>
      <c r="F62" s="111">
        <v>74329</v>
      </c>
      <c r="G62" s="111"/>
      <c r="H62" s="111">
        <v>19764</v>
      </c>
      <c r="I62" s="111"/>
      <c r="J62" s="111">
        <v>19638</v>
      </c>
      <c r="K62" s="18"/>
    </row>
    <row r="63" spans="1:11" ht="18" customHeight="1" x14ac:dyDescent="0.2">
      <c r="A63" s="119" t="s">
        <v>169</v>
      </c>
      <c r="B63" s="7"/>
      <c r="K63" s="18"/>
    </row>
    <row r="64" spans="1:11" ht="18" customHeight="1" x14ac:dyDescent="0.2">
      <c r="A64" s="119" t="s">
        <v>170</v>
      </c>
      <c r="B64" s="7">
        <v>28</v>
      </c>
      <c r="D64" s="8">
        <v>18314</v>
      </c>
      <c r="E64" s="8"/>
      <c r="F64" s="111">
        <v>18314</v>
      </c>
      <c r="G64" s="111"/>
      <c r="H64" s="111">
        <v>0</v>
      </c>
      <c r="I64" s="111"/>
      <c r="J64" s="111">
        <v>0</v>
      </c>
      <c r="K64" s="18"/>
    </row>
    <row r="65" spans="1:16" ht="18" customHeight="1" x14ac:dyDescent="0.2">
      <c r="A65" s="23" t="s">
        <v>154</v>
      </c>
      <c r="B65" s="7"/>
      <c r="D65" s="8">
        <v>2735923</v>
      </c>
      <c r="E65" s="8"/>
      <c r="F65" s="111">
        <v>2676465</v>
      </c>
      <c r="G65" s="111"/>
      <c r="H65" s="111">
        <v>107137</v>
      </c>
      <c r="I65" s="111"/>
      <c r="J65" s="111">
        <v>106853</v>
      </c>
      <c r="K65" s="18"/>
    </row>
    <row r="66" spans="1:16" ht="18" customHeight="1" x14ac:dyDescent="0.2">
      <c r="A66" s="23" t="s">
        <v>214</v>
      </c>
      <c r="B66" s="7"/>
      <c r="D66" s="8"/>
      <c r="E66" s="8"/>
      <c r="F66" s="111"/>
      <c r="G66" s="111"/>
      <c r="H66" s="111"/>
      <c r="I66" s="111"/>
      <c r="J66" s="111"/>
      <c r="K66" s="18"/>
    </row>
    <row r="67" spans="1:16" ht="18" customHeight="1" x14ac:dyDescent="0.2">
      <c r="A67" s="23" t="s">
        <v>215</v>
      </c>
      <c r="B67" s="7">
        <v>16</v>
      </c>
      <c r="D67" s="8">
        <v>35590</v>
      </c>
      <c r="E67" s="8"/>
      <c r="F67" s="111">
        <v>0</v>
      </c>
      <c r="G67" s="111"/>
      <c r="H67" s="111">
        <v>2586</v>
      </c>
      <c r="I67" s="111"/>
      <c r="J67" s="111">
        <v>0</v>
      </c>
      <c r="K67" s="18"/>
    </row>
    <row r="68" spans="1:16" ht="18" customHeight="1" x14ac:dyDescent="0.2">
      <c r="A68" s="3" t="s">
        <v>25</v>
      </c>
      <c r="B68" s="7"/>
      <c r="D68" s="11">
        <v>114775</v>
      </c>
      <c r="E68" s="8"/>
      <c r="F68" s="112">
        <v>110030</v>
      </c>
      <c r="G68" s="113"/>
      <c r="H68" s="112">
        <v>5893</v>
      </c>
      <c r="I68" s="111"/>
      <c r="J68" s="112">
        <v>5797</v>
      </c>
      <c r="K68" s="18"/>
    </row>
    <row r="69" spans="1:16" ht="18" customHeight="1" x14ac:dyDescent="0.2">
      <c r="A69" s="106" t="s">
        <v>26</v>
      </c>
      <c r="B69" s="7"/>
      <c r="D69" s="11">
        <f>SUM(D58:D68)</f>
        <v>7350867</v>
      </c>
      <c r="E69" s="8"/>
      <c r="F69" s="112">
        <f>SUM(F58:F68)</f>
        <v>6865180</v>
      </c>
      <c r="G69" s="113"/>
      <c r="H69" s="112">
        <f>SUM(H58:H68)</f>
        <v>1669383</v>
      </c>
      <c r="I69" s="111"/>
      <c r="J69" s="112">
        <f>SUM(J58:J68)</f>
        <v>1632097</v>
      </c>
      <c r="K69" s="18"/>
    </row>
    <row r="70" spans="1:16" ht="18" customHeight="1" x14ac:dyDescent="0.2">
      <c r="A70" s="106" t="s">
        <v>27</v>
      </c>
      <c r="B70" s="7"/>
      <c r="D70" s="11">
        <f>SUM(D56:D68)</f>
        <v>11173189</v>
      </c>
      <c r="E70" s="8"/>
      <c r="F70" s="112">
        <f>SUM(F56:F68)</f>
        <v>11313745</v>
      </c>
      <c r="G70" s="113"/>
      <c r="H70" s="112">
        <f>SUM(H56:H68)</f>
        <v>2412645</v>
      </c>
      <c r="I70" s="111"/>
      <c r="J70" s="112">
        <f>SUM(J56:J68)</f>
        <v>2382103</v>
      </c>
      <c r="K70" s="18"/>
    </row>
    <row r="71" spans="1:16" ht="18" customHeight="1" x14ac:dyDescent="0.2">
      <c r="A71" s="106" t="s">
        <v>28</v>
      </c>
      <c r="B71" s="7"/>
      <c r="D71" s="8"/>
      <c r="E71" s="8"/>
      <c r="F71" s="111"/>
      <c r="G71" s="111"/>
      <c r="H71" s="111"/>
      <c r="I71" s="111"/>
      <c r="J71" s="111"/>
      <c r="K71" s="18"/>
    </row>
    <row r="72" spans="1:16" ht="18" customHeight="1" x14ac:dyDescent="0.2">
      <c r="A72" s="3" t="s">
        <v>29</v>
      </c>
      <c r="B72" s="7"/>
      <c r="D72" s="8"/>
      <c r="E72" s="8"/>
      <c r="F72" s="111"/>
      <c r="G72" s="111"/>
      <c r="H72" s="111"/>
      <c r="I72" s="111"/>
      <c r="J72" s="111"/>
      <c r="K72" s="18"/>
    </row>
    <row r="73" spans="1:16" ht="18" customHeight="1" x14ac:dyDescent="0.2">
      <c r="A73" s="3" t="s">
        <v>30</v>
      </c>
      <c r="B73" s="7"/>
      <c r="D73" s="8"/>
      <c r="E73" s="8"/>
      <c r="F73" s="111"/>
      <c r="G73" s="111"/>
      <c r="H73" s="111"/>
      <c r="I73" s="111"/>
      <c r="J73" s="111"/>
      <c r="K73" s="18"/>
    </row>
    <row r="74" spans="1:16" ht="18" customHeight="1" thickBot="1" x14ac:dyDescent="0.25">
      <c r="A74" s="3" t="s">
        <v>31</v>
      </c>
      <c r="B74" s="7"/>
      <c r="D74" s="14">
        <v>2116754</v>
      </c>
      <c r="E74" s="8"/>
      <c r="F74" s="116">
        <v>2116754</v>
      </c>
      <c r="G74" s="113"/>
      <c r="H74" s="116">
        <v>2116754</v>
      </c>
      <c r="I74" s="111"/>
      <c r="J74" s="116">
        <v>2116754</v>
      </c>
      <c r="K74" s="18"/>
    </row>
    <row r="75" spans="1:16" ht="18" customHeight="1" thickTop="1" x14ac:dyDescent="0.2">
      <c r="A75" s="3" t="s">
        <v>32</v>
      </c>
      <c r="B75" s="7"/>
      <c r="D75" s="8"/>
      <c r="E75" s="8"/>
      <c r="F75" s="111"/>
      <c r="G75" s="111"/>
      <c r="H75" s="111"/>
      <c r="I75" s="111"/>
      <c r="J75" s="111"/>
    </row>
    <row r="76" spans="1:16" ht="18" customHeight="1" x14ac:dyDescent="0.2">
      <c r="A76" s="3" t="s">
        <v>33</v>
      </c>
      <c r="B76" s="7"/>
      <c r="D76" s="8">
        <v>1666827</v>
      </c>
      <c r="E76" s="8"/>
      <c r="F76" s="111">
        <v>1666827</v>
      </c>
      <c r="G76" s="111"/>
      <c r="H76" s="111">
        <v>1666827</v>
      </c>
      <c r="I76" s="111"/>
      <c r="J76" s="111">
        <v>1666827</v>
      </c>
      <c r="K76" s="18"/>
      <c r="O76" s="59"/>
      <c r="P76" s="60"/>
    </row>
    <row r="77" spans="1:16" ht="18" customHeight="1" x14ac:dyDescent="0.2">
      <c r="A77" s="3" t="s">
        <v>34</v>
      </c>
      <c r="B77" s="7"/>
      <c r="D77" s="8">
        <v>2062461</v>
      </c>
      <c r="E77" s="8"/>
      <c r="F77" s="111">
        <v>2062461</v>
      </c>
      <c r="G77" s="111"/>
      <c r="H77" s="111">
        <v>2062461</v>
      </c>
      <c r="I77" s="111"/>
      <c r="J77" s="111">
        <v>2062461</v>
      </c>
      <c r="K77" s="18"/>
      <c r="O77" s="59"/>
      <c r="P77" s="60"/>
    </row>
    <row r="78" spans="1:16" ht="18" customHeight="1" x14ac:dyDescent="0.2">
      <c r="A78" s="3" t="s">
        <v>35</v>
      </c>
      <c r="B78" s="7"/>
      <c r="D78" s="8">
        <v>568131</v>
      </c>
      <c r="E78" s="8"/>
      <c r="F78" s="111">
        <v>568131</v>
      </c>
      <c r="G78" s="111"/>
      <c r="H78" s="111">
        <v>0</v>
      </c>
      <c r="I78" s="111"/>
      <c r="J78" s="111">
        <v>0</v>
      </c>
      <c r="K78" s="18"/>
    </row>
    <row r="79" spans="1:16" ht="18" customHeight="1" x14ac:dyDescent="0.2">
      <c r="A79" s="3" t="s">
        <v>36</v>
      </c>
      <c r="B79" s="7"/>
      <c r="D79" s="8"/>
      <c r="E79" s="8"/>
      <c r="F79" s="111"/>
      <c r="G79" s="111"/>
      <c r="H79" s="111"/>
      <c r="I79" s="111"/>
      <c r="J79" s="111"/>
      <c r="K79" s="18"/>
    </row>
    <row r="80" spans="1:16" ht="18" customHeight="1" x14ac:dyDescent="0.2">
      <c r="A80" s="3" t="s">
        <v>37</v>
      </c>
      <c r="B80" s="7"/>
      <c r="D80" s="13">
        <v>211675</v>
      </c>
      <c r="E80" s="13"/>
      <c r="F80" s="113">
        <v>211675</v>
      </c>
      <c r="G80" s="113"/>
      <c r="H80" s="113">
        <v>211675</v>
      </c>
      <c r="I80" s="113"/>
      <c r="J80" s="113">
        <v>211675</v>
      </c>
      <c r="K80" s="17"/>
    </row>
    <row r="81" spans="1:11" ht="18" customHeight="1" x14ac:dyDescent="0.2">
      <c r="A81" s="3" t="s">
        <v>38</v>
      </c>
      <c r="B81" s="7"/>
      <c r="D81" s="13">
        <v>1859185</v>
      </c>
      <c r="E81" s="13"/>
      <c r="F81" s="113">
        <v>1858942</v>
      </c>
      <c r="G81" s="113"/>
      <c r="H81" s="113">
        <v>901576</v>
      </c>
      <c r="I81" s="113"/>
      <c r="J81" s="113">
        <v>901647</v>
      </c>
      <c r="K81" s="17"/>
    </row>
    <row r="82" spans="1:11" ht="18" customHeight="1" x14ac:dyDescent="0.2">
      <c r="A82" s="120" t="s">
        <v>116</v>
      </c>
      <c r="B82" s="7"/>
      <c r="D82" s="11">
        <v>5977856</v>
      </c>
      <c r="E82" s="13"/>
      <c r="F82" s="112">
        <v>5704657</v>
      </c>
      <c r="G82" s="113"/>
      <c r="H82" s="112">
        <v>141313</v>
      </c>
      <c r="I82" s="113"/>
      <c r="J82" s="112">
        <v>141313</v>
      </c>
      <c r="K82" s="17"/>
    </row>
    <row r="83" spans="1:11" ht="18" customHeight="1" x14ac:dyDescent="0.2">
      <c r="A83" s="3" t="s">
        <v>39</v>
      </c>
      <c r="B83" s="7"/>
      <c r="D83" s="8">
        <f>SUM(D76:D82)</f>
        <v>12346135</v>
      </c>
      <c r="E83" s="8"/>
      <c r="F83" s="111">
        <f>SUM(F76:F82)</f>
        <v>12072693</v>
      </c>
      <c r="G83" s="111"/>
      <c r="H83" s="111">
        <f>SUM(H76:H82)</f>
        <v>4983852</v>
      </c>
      <c r="I83" s="111"/>
      <c r="J83" s="111">
        <f>SUM(J76:J82)</f>
        <v>4983923</v>
      </c>
      <c r="K83" s="18"/>
    </row>
    <row r="84" spans="1:11" ht="18" customHeight="1" x14ac:dyDescent="0.2">
      <c r="A84" s="24" t="s">
        <v>117</v>
      </c>
      <c r="B84" s="15"/>
      <c r="D84" s="11">
        <v>144164</v>
      </c>
      <c r="E84" s="8"/>
      <c r="F84" s="112">
        <v>139879</v>
      </c>
      <c r="G84" s="113"/>
      <c r="H84" s="112">
        <v>0</v>
      </c>
      <c r="I84" s="111"/>
      <c r="J84" s="112">
        <v>0</v>
      </c>
      <c r="K84" s="9"/>
    </row>
    <row r="85" spans="1:11" ht="18" customHeight="1" x14ac:dyDescent="0.2">
      <c r="A85" s="106" t="s">
        <v>40</v>
      </c>
      <c r="B85" s="15"/>
      <c r="D85" s="11">
        <f>SUM(D83:D84)</f>
        <v>12490299</v>
      </c>
      <c r="E85" s="8"/>
      <c r="F85" s="112">
        <f>SUM(F83:F84)</f>
        <v>12212572</v>
      </c>
      <c r="G85" s="113"/>
      <c r="H85" s="112">
        <f>SUM(H83:H84)</f>
        <v>4983852</v>
      </c>
      <c r="I85" s="111"/>
      <c r="J85" s="112">
        <f>SUM(J83:J84)</f>
        <v>4983923</v>
      </c>
      <c r="K85" s="18"/>
    </row>
    <row r="86" spans="1:11" ht="18" customHeight="1" thickBot="1" x14ac:dyDescent="0.25">
      <c r="A86" s="106" t="s">
        <v>41</v>
      </c>
      <c r="D86" s="14">
        <f>SUM(D70,D85)</f>
        <v>23663488</v>
      </c>
      <c r="E86" s="8"/>
      <c r="F86" s="116">
        <f>SUM(F70,F85)</f>
        <v>23526317</v>
      </c>
      <c r="G86" s="113"/>
      <c r="H86" s="116">
        <f>SUM(H70,H85)</f>
        <v>7396497</v>
      </c>
      <c r="I86" s="111"/>
      <c r="J86" s="116">
        <f>SUM(J70,J85)</f>
        <v>7366026</v>
      </c>
      <c r="K86" s="18"/>
    </row>
    <row r="87" spans="1:11" ht="12" customHeight="1" thickTop="1" x14ac:dyDescent="0.2">
      <c r="D87" s="110">
        <f>D86-D35</f>
        <v>0</v>
      </c>
      <c r="E87" s="110"/>
      <c r="F87" s="110">
        <f>F86-F35</f>
        <v>0</v>
      </c>
      <c r="G87" s="110"/>
      <c r="H87" s="110">
        <f>H86-H35</f>
        <v>0</v>
      </c>
      <c r="I87" s="110"/>
      <c r="J87" s="110">
        <f>J86-J35</f>
        <v>0</v>
      </c>
      <c r="K87" s="61"/>
    </row>
    <row r="88" spans="1:11" ht="18" customHeight="1" x14ac:dyDescent="0.2">
      <c r="A88" s="3" t="s">
        <v>230</v>
      </c>
    </row>
    <row r="89" spans="1:11" ht="13.5" customHeight="1" x14ac:dyDescent="0.2"/>
    <row r="90" spans="1:11" ht="13.5" customHeight="1" x14ac:dyDescent="0.2">
      <c r="A90" s="62"/>
    </row>
    <row r="91" spans="1:11" ht="13.5" customHeight="1" x14ac:dyDescent="0.2">
      <c r="A91" s="20"/>
    </row>
    <row r="92" spans="1:11" ht="13.5" customHeight="1" x14ac:dyDescent="0.2">
      <c r="B92" s="3" t="s">
        <v>42</v>
      </c>
    </row>
    <row r="93" spans="1:11" ht="13.5" customHeight="1" x14ac:dyDescent="0.2">
      <c r="A93" s="62"/>
    </row>
    <row r="98" spans="6:11" ht="19.5" x14ac:dyDescent="0.2">
      <c r="F98" s="18"/>
      <c r="G98" s="18"/>
      <c r="H98" s="18"/>
      <c r="I98" s="18"/>
      <c r="J98" s="18"/>
      <c r="K98" s="18"/>
    </row>
    <row r="99" spans="6:11" ht="19.5" x14ac:dyDescent="0.2">
      <c r="F99" s="18"/>
      <c r="G99" s="18"/>
      <c r="H99" s="18"/>
      <c r="I99" s="18"/>
      <c r="J99" s="18"/>
      <c r="K99" s="18"/>
    </row>
    <row r="100" spans="6:11" ht="19.5" x14ac:dyDescent="0.2">
      <c r="F100" s="18"/>
      <c r="G100" s="18"/>
      <c r="H100" s="18"/>
      <c r="I100" s="18"/>
      <c r="J100" s="18"/>
      <c r="K100" s="18"/>
    </row>
    <row r="101" spans="6:11" ht="19.5" x14ac:dyDescent="0.2">
      <c r="F101" s="18"/>
      <c r="G101" s="18"/>
      <c r="H101" s="18"/>
      <c r="I101" s="18"/>
      <c r="J101" s="18"/>
      <c r="K101" s="18"/>
    </row>
    <row r="102" spans="6:11" ht="19.5" x14ac:dyDescent="0.2">
      <c r="F102" s="18"/>
      <c r="G102" s="18"/>
      <c r="H102" s="18"/>
      <c r="I102" s="18"/>
      <c r="J102" s="18"/>
      <c r="K102" s="18"/>
    </row>
    <row r="103" spans="6:11" ht="19.5" x14ac:dyDescent="0.2">
      <c r="F103" s="18"/>
      <c r="G103" s="18"/>
      <c r="H103" s="18"/>
      <c r="I103" s="18"/>
      <c r="J103" s="18"/>
      <c r="K103" s="18"/>
    </row>
    <row r="104" spans="6:11" ht="19.5" x14ac:dyDescent="0.2">
      <c r="F104" s="18"/>
      <c r="G104" s="18"/>
      <c r="H104" s="18"/>
      <c r="I104" s="18"/>
      <c r="J104" s="18"/>
      <c r="K104" s="18"/>
    </row>
    <row r="105" spans="6:11" ht="19.5" x14ac:dyDescent="0.2">
      <c r="F105" s="18"/>
      <c r="G105" s="18"/>
      <c r="H105" s="18"/>
      <c r="I105" s="18"/>
      <c r="J105" s="18"/>
      <c r="K105" s="18"/>
    </row>
    <row r="106" spans="6:11" ht="19.5" x14ac:dyDescent="0.2">
      <c r="F106" s="18"/>
      <c r="G106" s="18"/>
      <c r="H106" s="18"/>
      <c r="I106" s="18"/>
      <c r="J106" s="18"/>
      <c r="K106" s="18"/>
    </row>
    <row r="107" spans="6:11" ht="19.5" x14ac:dyDescent="0.2">
      <c r="F107" s="18"/>
      <c r="G107" s="18"/>
      <c r="H107" s="18"/>
      <c r="I107" s="18"/>
      <c r="J107" s="18"/>
      <c r="K107" s="18"/>
    </row>
    <row r="108" spans="6:11" ht="19.5" x14ac:dyDescent="0.2">
      <c r="F108" s="18"/>
      <c r="G108" s="18"/>
      <c r="H108" s="18"/>
      <c r="I108" s="18"/>
      <c r="J108" s="18"/>
      <c r="K108" s="18"/>
    </row>
    <row r="109" spans="6:11" ht="19.5" x14ac:dyDescent="0.2">
      <c r="F109" s="18"/>
      <c r="G109" s="18"/>
      <c r="H109" s="18"/>
      <c r="I109" s="18"/>
      <c r="J109" s="18"/>
      <c r="K109" s="18"/>
    </row>
    <row r="110" spans="6:11" ht="19.5" x14ac:dyDescent="0.2">
      <c r="F110" s="18"/>
      <c r="G110" s="18"/>
      <c r="H110" s="18"/>
      <c r="I110" s="18"/>
      <c r="J110" s="18"/>
      <c r="K110" s="18"/>
    </row>
    <row r="111" spans="6:11" ht="19.5" x14ac:dyDescent="0.2">
      <c r="F111" s="18"/>
      <c r="G111" s="18"/>
      <c r="H111" s="18"/>
      <c r="I111" s="18"/>
      <c r="J111" s="18"/>
      <c r="K111" s="18"/>
    </row>
    <row r="112" spans="6:11" ht="19.5" x14ac:dyDescent="0.2">
      <c r="F112" s="18"/>
      <c r="G112" s="18"/>
      <c r="H112" s="18"/>
      <c r="I112" s="18"/>
      <c r="J112" s="18"/>
      <c r="K112" s="18"/>
    </row>
    <row r="113" spans="6:11" ht="19.5" x14ac:dyDescent="0.2">
      <c r="F113" s="18"/>
      <c r="G113" s="18"/>
      <c r="H113" s="18"/>
      <c r="I113" s="18"/>
      <c r="J113" s="18"/>
      <c r="K113" s="18"/>
    </row>
    <row r="114" spans="6:11" ht="19.5" x14ac:dyDescent="0.2">
      <c r="F114" s="18"/>
      <c r="G114" s="18"/>
      <c r="H114" s="18"/>
      <c r="I114" s="18"/>
      <c r="J114" s="18"/>
      <c r="K114" s="18"/>
    </row>
    <row r="115" spans="6:11" ht="19.5" x14ac:dyDescent="0.2">
      <c r="F115" s="18"/>
      <c r="G115" s="18"/>
      <c r="H115" s="18"/>
      <c r="I115" s="18"/>
      <c r="J115" s="18"/>
      <c r="K115" s="18"/>
    </row>
    <row r="116" spans="6:11" ht="19.5" x14ac:dyDescent="0.2">
      <c r="F116" s="18"/>
      <c r="G116" s="18"/>
      <c r="H116" s="18"/>
      <c r="I116" s="18"/>
      <c r="J116" s="18"/>
      <c r="K116" s="18"/>
    </row>
    <row r="117" spans="6:11" ht="19.5" x14ac:dyDescent="0.2">
      <c r="F117" s="18"/>
      <c r="G117" s="18"/>
      <c r="H117" s="18"/>
      <c r="I117" s="18"/>
      <c r="J117" s="18"/>
      <c r="K117" s="18"/>
    </row>
    <row r="118" spans="6:11" ht="19.5" x14ac:dyDescent="0.2">
      <c r="F118" s="18"/>
      <c r="G118" s="18"/>
      <c r="H118" s="18"/>
      <c r="I118" s="18"/>
      <c r="J118" s="18"/>
      <c r="K118" s="18"/>
    </row>
    <row r="119" spans="6:11" ht="19.5" x14ac:dyDescent="0.2">
      <c r="F119" s="18"/>
      <c r="G119" s="18"/>
      <c r="H119" s="18"/>
      <c r="I119" s="18"/>
      <c r="J119" s="18"/>
      <c r="K119" s="18"/>
    </row>
    <row r="120" spans="6:11" ht="19.5" x14ac:dyDescent="0.2">
      <c r="F120" s="18"/>
      <c r="G120" s="18"/>
      <c r="H120" s="18"/>
      <c r="I120" s="18"/>
      <c r="J120" s="18"/>
      <c r="K120" s="18"/>
    </row>
    <row r="121" spans="6:11" ht="19.5" x14ac:dyDescent="0.2">
      <c r="F121" s="18"/>
      <c r="G121" s="18"/>
      <c r="H121" s="18"/>
      <c r="I121" s="18"/>
      <c r="J121" s="18"/>
      <c r="K121" s="18"/>
    </row>
    <row r="122" spans="6:11" ht="19.5" x14ac:dyDescent="0.2">
      <c r="F122" s="18"/>
      <c r="G122" s="18"/>
      <c r="H122" s="18"/>
      <c r="I122" s="18"/>
      <c r="J122" s="18"/>
      <c r="K122" s="18"/>
    </row>
    <row r="123" spans="6:11" ht="19.5" x14ac:dyDescent="0.2">
      <c r="F123" s="18"/>
      <c r="G123" s="18"/>
      <c r="H123" s="18"/>
      <c r="I123" s="18"/>
      <c r="J123" s="18"/>
      <c r="K123" s="18"/>
    </row>
    <row r="124" spans="6:11" ht="19.5" x14ac:dyDescent="0.2">
      <c r="F124" s="18"/>
      <c r="G124" s="18"/>
      <c r="H124" s="18"/>
      <c r="I124" s="18"/>
      <c r="J124" s="18"/>
      <c r="K124" s="18"/>
    </row>
    <row r="125" spans="6:11" ht="19.5" x14ac:dyDescent="0.2">
      <c r="F125" s="18"/>
      <c r="G125" s="18"/>
      <c r="H125" s="18"/>
      <c r="I125" s="18"/>
      <c r="J125" s="18"/>
      <c r="K125" s="18"/>
    </row>
  </sheetData>
  <mergeCells count="6">
    <mergeCell ref="D5:G5"/>
    <mergeCell ref="H5:J5"/>
    <mergeCell ref="D42:G42"/>
    <mergeCell ref="H42:J42"/>
    <mergeCell ref="A38:K38"/>
    <mergeCell ref="A39:K39"/>
  </mergeCells>
  <pageMargins left="0.81" right="0.19685039370078741" top="0.78740157480314965" bottom="0.39370078740157483" header="0.19685039370078741" footer="0.19685039370078741"/>
  <pageSetup paperSize="9" scale="78" fitToWidth="0" fitToHeight="0" orientation="portrait" r:id="rId1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5"/>
  <sheetViews>
    <sheetView showGridLines="0" view="pageBreakPreview" topLeftCell="A46" zoomScaleNormal="85" zoomScaleSheetLayoutView="100" workbookViewId="0">
      <selection activeCell="D54" sqref="D53:E54"/>
    </sheetView>
  </sheetViews>
  <sheetFormatPr defaultColWidth="9.140625" defaultRowHeight="22.5" customHeight="1" x14ac:dyDescent="0.2"/>
  <cols>
    <col min="1" max="1" width="47.5703125" style="3" customWidth="1"/>
    <col min="2" max="2" width="5.7109375" style="3" customWidth="1"/>
    <col min="3" max="3" width="1.28515625" style="3" customWidth="1"/>
    <col min="4" max="4" width="14.7109375" style="3" bestFit="1" customWidth="1"/>
    <col min="5" max="5" width="1.28515625" style="3" customWidth="1"/>
    <col min="6" max="6" width="14.57031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2" s="125" customFormat="1" ht="20.25" x14ac:dyDescent="0.2">
      <c r="J1" s="2" t="s">
        <v>143</v>
      </c>
    </row>
    <row r="2" spans="1:12" s="125" customFormat="1" ht="20.25" x14ac:dyDescent="0.2">
      <c r="A2" s="125" t="s">
        <v>0</v>
      </c>
    </row>
    <row r="3" spans="1:12" s="125" customFormat="1" ht="20.25" x14ac:dyDescent="0.2">
      <c r="A3" s="125" t="s">
        <v>43</v>
      </c>
    </row>
    <row r="4" spans="1:12" s="125" customFormat="1" ht="20.25" x14ac:dyDescent="0.2">
      <c r="A4" s="125" t="s">
        <v>210</v>
      </c>
    </row>
    <row r="5" spans="1:12" ht="19.5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173</v>
      </c>
    </row>
    <row r="6" spans="1:12" s="125" customFormat="1" ht="20.25" x14ac:dyDescent="0.2">
      <c r="A6" s="4"/>
      <c r="B6" s="4"/>
      <c r="C6" s="4"/>
      <c r="D6" s="5"/>
      <c r="E6" s="124" t="s">
        <v>1</v>
      </c>
      <c r="F6" s="5"/>
      <c r="G6" s="4"/>
      <c r="H6" s="5"/>
      <c r="I6" s="124" t="s">
        <v>2</v>
      </c>
      <c r="J6" s="5"/>
      <c r="L6" s="3"/>
    </row>
    <row r="7" spans="1:12" ht="19.5" x14ac:dyDescent="0.2">
      <c r="B7" s="6" t="s">
        <v>3</v>
      </c>
      <c r="D7" s="6">
        <v>2563</v>
      </c>
      <c r="F7" s="6">
        <v>2562</v>
      </c>
      <c r="H7" s="6">
        <v>2563</v>
      </c>
      <c r="J7" s="6">
        <v>2562</v>
      </c>
    </row>
    <row r="8" spans="1:12" ht="19.5" x14ac:dyDescent="0.2">
      <c r="B8" s="6"/>
      <c r="D8" s="6"/>
      <c r="F8" s="15"/>
      <c r="H8" s="6"/>
      <c r="J8" s="6"/>
    </row>
    <row r="9" spans="1:12" ht="19.5" x14ac:dyDescent="0.2">
      <c r="B9" s="6"/>
      <c r="D9" s="6"/>
      <c r="F9" s="6"/>
      <c r="H9" s="6"/>
      <c r="J9" s="6"/>
    </row>
    <row r="10" spans="1:12" ht="20.25" x14ac:dyDescent="0.2">
      <c r="A10" s="125" t="s">
        <v>44</v>
      </c>
      <c r="B10" s="7">
        <v>19</v>
      </c>
    </row>
    <row r="11" spans="1:12" ht="19.5" x14ac:dyDescent="0.2">
      <c r="A11" s="3" t="s">
        <v>45</v>
      </c>
      <c r="B11" s="15"/>
      <c r="D11" s="8">
        <v>886964</v>
      </c>
      <c r="E11" s="8"/>
      <c r="F11" s="8">
        <v>1134275</v>
      </c>
      <c r="G11" s="8"/>
      <c r="H11" s="8">
        <v>14011</v>
      </c>
      <c r="I11" s="8"/>
      <c r="J11" s="8">
        <v>20053</v>
      </c>
    </row>
    <row r="12" spans="1:12" ht="19.5" x14ac:dyDescent="0.2">
      <c r="A12" s="3" t="s">
        <v>46</v>
      </c>
      <c r="B12" s="7"/>
      <c r="D12" s="8">
        <v>121088</v>
      </c>
      <c r="E12" s="8"/>
      <c r="F12" s="8">
        <v>145837</v>
      </c>
      <c r="G12" s="8"/>
      <c r="H12" s="9">
        <v>0</v>
      </c>
      <c r="I12" s="10"/>
      <c r="J12" s="9">
        <v>103</v>
      </c>
    </row>
    <row r="13" spans="1:12" ht="19.5" x14ac:dyDescent="0.2">
      <c r="A13" s="3" t="s">
        <v>47</v>
      </c>
      <c r="B13" s="7"/>
      <c r="D13" s="8">
        <v>14844</v>
      </c>
      <c r="E13" s="8"/>
      <c r="F13" s="8">
        <v>25937</v>
      </c>
      <c r="G13" s="8"/>
      <c r="H13" s="16">
        <v>5652</v>
      </c>
      <c r="I13" s="10"/>
      <c r="J13" s="16">
        <v>5607</v>
      </c>
    </row>
    <row r="14" spans="1:12" ht="19.5" x14ac:dyDescent="0.2">
      <c r="A14" s="3" t="s">
        <v>184</v>
      </c>
      <c r="B14" s="7"/>
      <c r="D14" s="8">
        <v>14351</v>
      </c>
      <c r="E14" s="8"/>
      <c r="F14" s="8">
        <v>11732</v>
      </c>
      <c r="G14" s="8"/>
      <c r="H14" s="16">
        <v>26816</v>
      </c>
      <c r="I14" s="10"/>
      <c r="J14" s="16">
        <v>11621</v>
      </c>
    </row>
    <row r="15" spans="1:12" ht="19.5" x14ac:dyDescent="0.2">
      <c r="A15" s="3" t="s">
        <v>48</v>
      </c>
      <c r="B15" s="7">
        <v>20</v>
      </c>
      <c r="D15" s="11">
        <v>3734</v>
      </c>
      <c r="E15" s="13"/>
      <c r="F15" s="11">
        <v>3342</v>
      </c>
      <c r="G15" s="13"/>
      <c r="H15" s="19">
        <v>23920</v>
      </c>
      <c r="I15" s="13"/>
      <c r="J15" s="19">
        <v>189818</v>
      </c>
      <c r="L15" s="18"/>
    </row>
    <row r="16" spans="1:12" ht="20.25" x14ac:dyDescent="0.2">
      <c r="A16" s="125" t="s">
        <v>49</v>
      </c>
      <c r="B16" s="15"/>
      <c r="D16" s="11">
        <f>SUM(D11:D15)</f>
        <v>1040981</v>
      </c>
      <c r="E16" s="8"/>
      <c r="F16" s="11">
        <f>SUM(F11:F15)</f>
        <v>1321123</v>
      </c>
      <c r="G16" s="8"/>
      <c r="H16" s="11">
        <f>SUM(H11:H15)</f>
        <v>70399</v>
      </c>
      <c r="I16" s="8"/>
      <c r="J16" s="11">
        <f>SUM(J11:J15)</f>
        <v>227202</v>
      </c>
      <c r="L16" s="18"/>
    </row>
    <row r="17" spans="1:12" ht="20.25" x14ac:dyDescent="0.2">
      <c r="A17" s="125" t="s">
        <v>50</v>
      </c>
      <c r="B17" s="15"/>
      <c r="D17" s="8"/>
      <c r="E17" s="8"/>
      <c r="F17" s="8"/>
      <c r="G17" s="8"/>
      <c r="H17" s="8"/>
      <c r="I17" s="8"/>
      <c r="J17" s="8"/>
    </row>
    <row r="18" spans="1:12" ht="19.5" x14ac:dyDescent="0.2">
      <c r="A18" s="3" t="s">
        <v>51</v>
      </c>
      <c r="B18" s="15"/>
      <c r="D18" s="8">
        <v>513344</v>
      </c>
      <c r="E18" s="8"/>
      <c r="F18" s="8">
        <v>588713</v>
      </c>
      <c r="G18" s="8"/>
      <c r="H18" s="8">
        <v>7820</v>
      </c>
      <c r="I18" s="8"/>
      <c r="J18" s="8">
        <v>11041</v>
      </c>
    </row>
    <row r="19" spans="1:12" ht="19.5" x14ac:dyDescent="0.2">
      <c r="A19" s="3" t="s">
        <v>52</v>
      </c>
      <c r="B19" s="7"/>
      <c r="D19" s="8">
        <v>56797</v>
      </c>
      <c r="E19" s="8"/>
      <c r="F19" s="8">
        <v>95870</v>
      </c>
      <c r="G19" s="8"/>
      <c r="H19" s="8">
        <v>0</v>
      </c>
      <c r="I19" s="10"/>
      <c r="J19" s="8">
        <v>0</v>
      </c>
    </row>
    <row r="20" spans="1:12" ht="19.5" x14ac:dyDescent="0.2">
      <c r="A20" s="3" t="s">
        <v>53</v>
      </c>
      <c r="B20" s="7"/>
      <c r="D20" s="8">
        <v>8509</v>
      </c>
      <c r="E20" s="8"/>
      <c r="F20" s="8">
        <v>12875</v>
      </c>
      <c r="G20" s="8"/>
      <c r="H20" s="8">
        <v>1764.8780800000002</v>
      </c>
      <c r="I20" s="10"/>
      <c r="J20" s="8">
        <v>1773</v>
      </c>
    </row>
    <row r="21" spans="1:12" ht="19.5" x14ac:dyDescent="0.2">
      <c r="A21" s="3" t="s">
        <v>54</v>
      </c>
      <c r="B21" s="7"/>
      <c r="D21" s="8">
        <v>77537</v>
      </c>
      <c r="E21" s="8"/>
      <c r="F21" s="8">
        <v>88575</v>
      </c>
      <c r="G21" s="8"/>
      <c r="H21" s="8">
        <v>1104</v>
      </c>
      <c r="I21" s="10"/>
      <c r="J21" s="8">
        <v>461</v>
      </c>
    </row>
    <row r="22" spans="1:12" ht="19.5" x14ac:dyDescent="0.2">
      <c r="A22" s="3" t="s">
        <v>55</v>
      </c>
      <c r="B22" s="7"/>
      <c r="D22" s="8">
        <v>318652</v>
      </c>
      <c r="E22" s="8"/>
      <c r="F22" s="8">
        <v>367692</v>
      </c>
      <c r="G22" s="8"/>
      <c r="H22" s="8">
        <v>34338.121919999998</v>
      </c>
      <c r="I22" s="8"/>
      <c r="J22" s="8">
        <v>44069</v>
      </c>
    </row>
    <row r="23" spans="1:12" ht="20.25" x14ac:dyDescent="0.2">
      <c r="A23" s="125" t="s">
        <v>56</v>
      </c>
      <c r="B23" s="7"/>
      <c r="D23" s="12">
        <f>SUM(D18:D22)</f>
        <v>974839</v>
      </c>
      <c r="E23" s="8"/>
      <c r="F23" s="12">
        <f>SUM(F18:F22)</f>
        <v>1153725</v>
      </c>
      <c r="G23" s="8"/>
      <c r="H23" s="12">
        <f>SUM(H18:H22)</f>
        <v>45027</v>
      </c>
      <c r="I23" s="8"/>
      <c r="J23" s="12">
        <f>SUM(J18:J22)</f>
        <v>57344</v>
      </c>
    </row>
    <row r="24" spans="1:12" ht="20.25" x14ac:dyDescent="0.2">
      <c r="A24" s="125" t="s">
        <v>216</v>
      </c>
      <c r="B24" s="7"/>
      <c r="D24" s="8">
        <f>SUM(D16-D23)</f>
        <v>66142</v>
      </c>
      <c r="E24" s="8"/>
      <c r="F24" s="8">
        <f>SUM(F16-F23)</f>
        <v>167398</v>
      </c>
      <c r="G24" s="8"/>
      <c r="H24" s="8">
        <f>SUM(H16-H23)</f>
        <v>25372</v>
      </c>
      <c r="I24" s="8"/>
      <c r="J24" s="8">
        <f>SUM(J16-J23)</f>
        <v>169858</v>
      </c>
    </row>
    <row r="25" spans="1:12" ht="19.5" x14ac:dyDescent="0.2">
      <c r="A25" s="3" t="s">
        <v>200</v>
      </c>
      <c r="B25" s="7">
        <v>9</v>
      </c>
      <c r="D25" s="8">
        <v>7271</v>
      </c>
      <c r="E25" s="8"/>
      <c r="F25" s="8">
        <v>10107</v>
      </c>
      <c r="G25" s="8"/>
      <c r="H25" s="8">
        <v>0</v>
      </c>
      <c r="I25" s="8"/>
      <c r="J25" s="8">
        <v>0</v>
      </c>
    </row>
    <row r="26" spans="1:12" s="20" customFormat="1" ht="19.5" x14ac:dyDescent="0.2">
      <c r="A26" s="3" t="s">
        <v>57</v>
      </c>
      <c r="B26" s="7"/>
      <c r="D26" s="11">
        <v>-59758</v>
      </c>
      <c r="E26" s="13"/>
      <c r="F26" s="11">
        <v>-35680</v>
      </c>
      <c r="G26" s="13"/>
      <c r="H26" s="33">
        <v>-24453</v>
      </c>
      <c r="I26" s="13"/>
      <c r="J26" s="33">
        <v>-11351</v>
      </c>
      <c r="L26" s="3"/>
    </row>
    <row r="27" spans="1:12" ht="20.25" x14ac:dyDescent="0.2">
      <c r="A27" s="125" t="s">
        <v>218</v>
      </c>
      <c r="B27" s="65"/>
      <c r="D27" s="50">
        <f>SUM(D24:D26)</f>
        <v>13655</v>
      </c>
      <c r="E27" s="13"/>
      <c r="F27" s="50">
        <f>SUM(F24:F26)</f>
        <v>141825</v>
      </c>
      <c r="G27" s="13"/>
      <c r="H27" s="50">
        <f>SUM(H24:H26)</f>
        <v>919</v>
      </c>
      <c r="I27" s="13"/>
      <c r="J27" s="50">
        <f>SUM(J24:J26)</f>
        <v>158507</v>
      </c>
      <c r="L27" s="20"/>
    </row>
    <row r="28" spans="1:12" ht="19.5" x14ac:dyDescent="0.2">
      <c r="A28" s="3" t="s">
        <v>152</v>
      </c>
      <c r="B28" s="7">
        <v>21</v>
      </c>
      <c r="D28" s="11">
        <v>-8845</v>
      </c>
      <c r="E28" s="8"/>
      <c r="F28" s="11">
        <v>-55020</v>
      </c>
      <c r="G28" s="8"/>
      <c r="H28" s="19">
        <v>-426</v>
      </c>
      <c r="I28" s="8"/>
      <c r="J28" s="19">
        <v>921</v>
      </c>
    </row>
    <row r="29" spans="1:12" ht="21" thickBot="1" x14ac:dyDescent="0.25">
      <c r="A29" s="125" t="s">
        <v>172</v>
      </c>
      <c r="B29" s="15"/>
      <c r="D29" s="21">
        <f>SUM(D27:D28)</f>
        <v>4810</v>
      </c>
      <c r="E29" s="8"/>
      <c r="F29" s="21">
        <f>SUM(F27:F28)</f>
        <v>86805</v>
      </c>
      <c r="G29" s="8"/>
      <c r="H29" s="21">
        <f>SUM(H27:H28)</f>
        <v>493</v>
      </c>
      <c r="I29" s="8"/>
      <c r="J29" s="21">
        <f>SUM(J27:J28)</f>
        <v>159428</v>
      </c>
    </row>
    <row r="30" spans="1:12" ht="21" thickTop="1" x14ac:dyDescent="0.2">
      <c r="A30" s="125"/>
      <c r="B30" s="15"/>
      <c r="D30" s="17"/>
      <c r="E30" s="8"/>
      <c r="F30" s="17"/>
      <c r="G30" s="8"/>
      <c r="H30" s="17"/>
      <c r="I30" s="8"/>
      <c r="J30" s="17"/>
    </row>
    <row r="31" spans="1:12" ht="20.25" x14ac:dyDescent="0.2">
      <c r="A31" s="22" t="s">
        <v>232</v>
      </c>
      <c r="B31" s="15"/>
      <c r="D31" s="17"/>
      <c r="E31" s="8"/>
      <c r="F31" s="17"/>
      <c r="G31" s="8"/>
      <c r="H31" s="17"/>
      <c r="I31" s="18"/>
      <c r="J31" s="17"/>
    </row>
    <row r="32" spans="1:12" ht="20.25" thickBot="1" x14ac:dyDescent="0.25">
      <c r="A32" s="30" t="s">
        <v>121</v>
      </c>
      <c r="B32" s="15"/>
      <c r="D32" s="17">
        <v>559</v>
      </c>
      <c r="E32" s="18"/>
      <c r="F32" s="17">
        <v>82841</v>
      </c>
      <c r="G32" s="18"/>
      <c r="H32" s="53">
        <f>H29</f>
        <v>493</v>
      </c>
      <c r="I32" s="18"/>
      <c r="J32" s="53">
        <f>J29</f>
        <v>159428</v>
      </c>
    </row>
    <row r="33" spans="1:12" ht="20.25" thickTop="1" x14ac:dyDescent="0.2">
      <c r="A33" s="30" t="s">
        <v>122</v>
      </c>
      <c r="B33" s="15"/>
      <c r="D33" s="54">
        <v>4251</v>
      </c>
      <c r="E33" s="18"/>
      <c r="F33" s="54">
        <v>3964</v>
      </c>
      <c r="G33" s="18"/>
      <c r="H33" s="17"/>
      <c r="I33" s="18"/>
      <c r="J33" s="17"/>
    </row>
    <row r="34" spans="1:12" ht="20.25" thickBot="1" x14ac:dyDescent="0.25">
      <c r="A34" s="23"/>
      <c r="B34" s="15"/>
      <c r="D34" s="45">
        <f>SUM(D32:D33)</f>
        <v>4810</v>
      </c>
      <c r="E34" s="18"/>
      <c r="F34" s="45">
        <f>SUM(F32:F33)</f>
        <v>86805</v>
      </c>
      <c r="G34" s="18"/>
      <c r="H34" s="17"/>
      <c r="I34" s="18"/>
      <c r="J34" s="17"/>
    </row>
    <row r="35" spans="1:12" ht="20.25" thickTop="1" x14ac:dyDescent="0.2">
      <c r="A35" s="23"/>
      <c r="B35" s="15"/>
      <c r="D35" s="17"/>
      <c r="E35" s="18"/>
      <c r="F35" s="17"/>
      <c r="G35" s="18"/>
      <c r="H35" s="17"/>
      <c r="I35" s="18"/>
      <c r="J35" s="17"/>
    </row>
    <row r="36" spans="1:12" ht="20.25" x14ac:dyDescent="0.2">
      <c r="A36" s="125" t="s">
        <v>58</v>
      </c>
      <c r="B36" s="7">
        <v>22</v>
      </c>
      <c r="D36" s="18"/>
      <c r="F36" s="18"/>
      <c r="H36" s="18"/>
      <c r="J36" s="18"/>
    </row>
    <row r="37" spans="1:12" ht="20.25" thickBot="1" x14ac:dyDescent="0.25">
      <c r="A37" s="29" t="s">
        <v>233</v>
      </c>
      <c r="D37" s="122">
        <v>3.0000000000000001E-3</v>
      </c>
      <c r="E37" s="26"/>
      <c r="F37" s="25">
        <f>F32/166682.701</f>
        <v>0.49699818579253763</v>
      </c>
      <c r="G37" s="26"/>
      <c r="H37" s="122">
        <v>3.0000000000000001E-3</v>
      </c>
      <c r="I37" s="26"/>
      <c r="J37" s="66">
        <f>J32/166682.701</f>
        <v>0.95647598127174571</v>
      </c>
    </row>
    <row r="38" spans="1:12" ht="20.25" thickTop="1" x14ac:dyDescent="0.2">
      <c r="D38" s="27"/>
      <c r="E38" s="26"/>
      <c r="F38" s="27"/>
      <c r="G38" s="26"/>
      <c r="H38" s="27"/>
      <c r="I38" s="26"/>
      <c r="J38" s="27"/>
    </row>
    <row r="39" spans="1:12" ht="19.5" x14ac:dyDescent="0.2">
      <c r="D39" s="27"/>
      <c r="E39" s="26"/>
      <c r="F39" s="27"/>
      <c r="G39" s="26"/>
      <c r="H39" s="27"/>
      <c r="I39" s="26"/>
      <c r="J39" s="27"/>
    </row>
    <row r="40" spans="1:12" ht="20.25" x14ac:dyDescent="0.2">
      <c r="A40" s="3" t="s">
        <v>230</v>
      </c>
      <c r="L40" s="125"/>
    </row>
    <row r="41" spans="1:12" s="125" customFormat="1" ht="21" customHeight="1" x14ac:dyDescent="0.2">
      <c r="J41" s="2" t="s">
        <v>143</v>
      </c>
    </row>
    <row r="42" spans="1:12" s="125" customFormat="1" ht="21" customHeight="1" x14ac:dyDescent="0.2">
      <c r="A42" s="125" t="s">
        <v>0</v>
      </c>
      <c r="J42" s="31"/>
    </row>
    <row r="43" spans="1:12" s="125" customFormat="1" ht="21" customHeight="1" x14ac:dyDescent="0.2">
      <c r="A43" s="22" t="s">
        <v>118</v>
      </c>
      <c r="B43" s="22"/>
      <c r="C43" s="22"/>
      <c r="D43" s="34"/>
      <c r="E43" s="22"/>
      <c r="F43" s="34"/>
      <c r="G43" s="22"/>
      <c r="H43" s="34"/>
      <c r="I43" s="22"/>
      <c r="J43" s="34"/>
    </row>
    <row r="44" spans="1:12" s="125" customFormat="1" ht="21" customHeight="1" x14ac:dyDescent="0.2">
      <c r="A44" s="125" t="s">
        <v>210</v>
      </c>
      <c r="B44" s="22"/>
      <c r="C44" s="22"/>
      <c r="D44" s="34"/>
      <c r="E44" s="22"/>
      <c r="F44" s="34"/>
      <c r="G44" s="22"/>
      <c r="H44" s="34"/>
      <c r="I44" s="22"/>
      <c r="J44" s="34"/>
    </row>
    <row r="45" spans="1:12" ht="21" customHeight="1" x14ac:dyDescent="0.2">
      <c r="A45" s="23"/>
      <c r="B45" s="35"/>
      <c r="C45" s="35"/>
      <c r="D45" s="36"/>
      <c r="E45" s="35"/>
      <c r="F45" s="36"/>
      <c r="G45" s="35"/>
      <c r="H45" s="36"/>
      <c r="I45" s="35"/>
      <c r="J45" s="2" t="s">
        <v>144</v>
      </c>
    </row>
    <row r="46" spans="1:12" s="125" customFormat="1" ht="21" customHeight="1" x14ac:dyDescent="0.2">
      <c r="A46" s="4"/>
      <c r="B46" s="4"/>
      <c r="C46" s="4"/>
      <c r="D46" s="37"/>
      <c r="E46" s="38" t="s">
        <v>1</v>
      </c>
      <c r="F46" s="37"/>
      <c r="G46" s="39"/>
      <c r="H46" s="37"/>
      <c r="I46" s="38" t="s">
        <v>2</v>
      </c>
      <c r="J46" s="37"/>
    </row>
    <row r="47" spans="1:12" ht="21" customHeight="1" x14ac:dyDescent="0.2">
      <c r="A47" s="23"/>
      <c r="B47" s="6" t="s">
        <v>3</v>
      </c>
      <c r="C47" s="23"/>
      <c r="D47" s="6">
        <v>2563</v>
      </c>
      <c r="F47" s="6">
        <v>2562</v>
      </c>
      <c r="H47" s="6">
        <v>2563</v>
      </c>
      <c r="J47" s="6">
        <v>2562</v>
      </c>
    </row>
    <row r="48" spans="1:12" ht="19.5" x14ac:dyDescent="0.2">
      <c r="B48" s="6"/>
      <c r="D48" s="6"/>
      <c r="F48" s="15"/>
      <c r="H48" s="6"/>
      <c r="J48" s="15"/>
    </row>
    <row r="49" spans="1:10" ht="19.5" x14ac:dyDescent="0.2">
      <c r="B49" s="6"/>
      <c r="D49" s="6"/>
      <c r="F49" s="105"/>
      <c r="H49" s="6"/>
      <c r="J49" s="15"/>
    </row>
    <row r="50" spans="1:10" ht="21" customHeight="1" thickBot="1" x14ac:dyDescent="0.25">
      <c r="A50" s="125" t="s">
        <v>172</v>
      </c>
      <c r="B50" s="40"/>
      <c r="C50" s="23"/>
      <c r="D50" s="14">
        <f>SUM(D34)</f>
        <v>4810</v>
      </c>
      <c r="E50" s="17"/>
      <c r="F50" s="14">
        <f>SUM(F34)</f>
        <v>86805</v>
      </c>
      <c r="G50" s="17"/>
      <c r="H50" s="14">
        <f>H32</f>
        <v>493</v>
      </c>
      <c r="I50" s="41"/>
      <c r="J50" s="14">
        <f>J32</f>
        <v>159428</v>
      </c>
    </row>
    <row r="51" spans="1:10" ht="21" customHeight="1" thickTop="1" x14ac:dyDescent="0.2">
      <c r="B51" s="40"/>
      <c r="C51" s="23"/>
      <c r="D51" s="17"/>
      <c r="E51" s="17"/>
      <c r="F51" s="17"/>
      <c r="G51" s="17"/>
      <c r="H51" s="17"/>
      <c r="I51" s="41"/>
      <c r="J51" s="17"/>
    </row>
    <row r="52" spans="1:10" ht="21" customHeight="1" x14ac:dyDescent="0.2">
      <c r="A52" s="125" t="s">
        <v>119</v>
      </c>
      <c r="B52" s="40"/>
      <c r="C52" s="23"/>
      <c r="D52" s="17"/>
      <c r="E52" s="17"/>
      <c r="F52" s="17"/>
      <c r="G52" s="17"/>
      <c r="H52" s="17"/>
      <c r="I52" s="41"/>
      <c r="J52" s="17"/>
    </row>
    <row r="53" spans="1:10" ht="21" customHeight="1" x14ac:dyDescent="0.2">
      <c r="A53" s="55" t="s">
        <v>171</v>
      </c>
      <c r="B53" s="40"/>
      <c r="C53" s="23"/>
      <c r="D53" s="17"/>
      <c r="E53" s="17"/>
      <c r="F53" s="17"/>
      <c r="G53" s="17"/>
      <c r="H53" s="17"/>
      <c r="I53" s="41"/>
      <c r="J53" s="17"/>
    </row>
    <row r="54" spans="1:10" ht="21" customHeight="1" x14ac:dyDescent="0.2">
      <c r="A54" s="3" t="s">
        <v>120</v>
      </c>
      <c r="B54" s="40"/>
      <c r="C54" s="23"/>
      <c r="D54" s="17"/>
      <c r="E54" s="17"/>
      <c r="F54" s="17"/>
      <c r="G54" s="17"/>
      <c r="H54" s="17"/>
      <c r="I54" s="41"/>
      <c r="J54" s="17"/>
    </row>
    <row r="55" spans="1:10" ht="21" customHeight="1" x14ac:dyDescent="0.2">
      <c r="A55" s="3" t="s">
        <v>156</v>
      </c>
      <c r="B55" s="40"/>
      <c r="C55" s="23"/>
      <c r="D55" s="32">
        <v>255</v>
      </c>
      <c r="E55" s="51"/>
      <c r="F55" s="32">
        <v>-212</v>
      </c>
      <c r="G55" s="51"/>
      <c r="H55" s="16">
        <v>0</v>
      </c>
      <c r="I55" s="51"/>
      <c r="J55" s="16">
        <v>0</v>
      </c>
    </row>
    <row r="56" spans="1:10" ht="21" customHeight="1" x14ac:dyDescent="0.2">
      <c r="A56" s="3" t="s">
        <v>183</v>
      </c>
      <c r="B56" s="90">
        <v>9</v>
      </c>
      <c r="C56" s="23"/>
      <c r="D56" s="123">
        <v>4055</v>
      </c>
      <c r="E56" s="51"/>
      <c r="F56" s="123">
        <v>2752</v>
      </c>
      <c r="G56" s="51"/>
      <c r="H56" s="19">
        <v>0</v>
      </c>
      <c r="I56" s="51"/>
      <c r="J56" s="19">
        <v>0</v>
      </c>
    </row>
    <row r="57" spans="1:10" ht="21" customHeight="1" x14ac:dyDescent="0.2">
      <c r="A57" s="3" t="s">
        <v>171</v>
      </c>
      <c r="B57" s="90"/>
      <c r="C57" s="23"/>
      <c r="D57" s="32"/>
      <c r="E57" s="51"/>
      <c r="F57" s="32"/>
      <c r="G57" s="51"/>
      <c r="H57" s="16"/>
      <c r="I57" s="51"/>
      <c r="J57" s="16"/>
    </row>
    <row r="58" spans="1:10" ht="21" customHeight="1" x14ac:dyDescent="0.2">
      <c r="A58" s="3" t="s">
        <v>234</v>
      </c>
      <c r="B58" s="40"/>
      <c r="C58" s="23"/>
      <c r="D58" s="123">
        <f>SUM(D55:D57)</f>
        <v>4310</v>
      </c>
      <c r="E58" s="51"/>
      <c r="F58" s="123">
        <f>SUM(F55:F57)</f>
        <v>2540</v>
      </c>
      <c r="G58" s="51"/>
      <c r="H58" s="19">
        <f>SUM(H55:H57)</f>
        <v>0</v>
      </c>
      <c r="I58" s="51"/>
      <c r="J58" s="19">
        <f>SUM(J55:J57)</f>
        <v>0</v>
      </c>
    </row>
    <row r="59" spans="1:10" ht="21" customHeight="1" x14ac:dyDescent="0.2">
      <c r="A59" s="55" t="s">
        <v>217</v>
      </c>
      <c r="B59" s="40"/>
      <c r="C59" s="23"/>
      <c r="D59" s="32"/>
      <c r="E59" s="51"/>
      <c r="F59" s="32"/>
      <c r="G59" s="51"/>
      <c r="H59" s="16"/>
      <c r="I59" s="51"/>
      <c r="J59" s="16"/>
    </row>
    <row r="60" spans="1:10" ht="21" customHeight="1" x14ac:dyDescent="0.2">
      <c r="A60" s="3" t="s">
        <v>183</v>
      </c>
      <c r="B60" s="90">
        <v>9</v>
      </c>
      <c r="C60" s="23"/>
      <c r="D60" s="19">
        <v>-4468</v>
      </c>
      <c r="E60" s="51"/>
      <c r="F60" s="19">
        <v>0</v>
      </c>
      <c r="G60" s="51"/>
      <c r="H60" s="19">
        <v>0</v>
      </c>
      <c r="I60" s="51"/>
      <c r="J60" s="19">
        <v>0</v>
      </c>
    </row>
    <row r="61" spans="1:10" ht="21" customHeight="1" x14ac:dyDescent="0.2">
      <c r="A61" s="3" t="s">
        <v>217</v>
      </c>
      <c r="B61" s="90"/>
      <c r="C61" s="23"/>
      <c r="D61" s="16"/>
      <c r="E61" s="51"/>
      <c r="F61" s="16"/>
      <c r="G61" s="51"/>
      <c r="H61" s="16"/>
      <c r="I61" s="51"/>
      <c r="J61" s="16"/>
    </row>
    <row r="62" spans="1:10" ht="21" customHeight="1" x14ac:dyDescent="0.2">
      <c r="A62" s="3" t="s">
        <v>234</v>
      </c>
      <c r="B62" s="90"/>
      <c r="C62" s="23"/>
      <c r="D62" s="16">
        <f>SUM(D60:D61)</f>
        <v>-4468</v>
      </c>
      <c r="E62" s="51"/>
      <c r="F62" s="16">
        <f>SUM(F60:F61)</f>
        <v>0</v>
      </c>
      <c r="G62" s="51"/>
      <c r="H62" s="16">
        <f>SUM(H60:H61)</f>
        <v>0</v>
      </c>
      <c r="I62" s="51"/>
      <c r="J62" s="16">
        <f>SUM(J60:J61)</f>
        <v>0</v>
      </c>
    </row>
    <row r="63" spans="1:10" ht="21" customHeight="1" x14ac:dyDescent="0.2">
      <c r="A63" s="125" t="s">
        <v>157</v>
      </c>
      <c r="B63" s="40"/>
      <c r="C63" s="23"/>
      <c r="D63" s="12">
        <f>SUM(D58,D62)</f>
        <v>-158</v>
      </c>
      <c r="E63" s="13"/>
      <c r="F63" s="12">
        <f>SUM(F58,F62)</f>
        <v>2540</v>
      </c>
      <c r="G63" s="13"/>
      <c r="H63" s="12">
        <f>SUM(H58,H62)</f>
        <v>0</v>
      </c>
      <c r="I63" s="13"/>
      <c r="J63" s="12">
        <f>SUM(J58,J62)</f>
        <v>0</v>
      </c>
    </row>
    <row r="64" spans="1:10" ht="21" customHeight="1" x14ac:dyDescent="0.2">
      <c r="B64" s="40"/>
      <c r="C64" s="23"/>
      <c r="D64" s="27"/>
      <c r="E64" s="20"/>
      <c r="F64" s="27"/>
      <c r="G64" s="27"/>
      <c r="H64" s="27"/>
      <c r="I64" s="20"/>
      <c r="J64" s="27"/>
    </row>
    <row r="65" spans="1:10" ht="21" customHeight="1" thickBot="1" x14ac:dyDescent="0.25">
      <c r="A65" s="125" t="s">
        <v>145</v>
      </c>
      <c r="B65" s="40"/>
      <c r="C65" s="23"/>
      <c r="D65" s="14">
        <f>SUM(D50,D63)</f>
        <v>4652</v>
      </c>
      <c r="E65" s="17"/>
      <c r="F65" s="14">
        <f>SUM(F50,F63)</f>
        <v>89345</v>
      </c>
      <c r="G65" s="18"/>
      <c r="H65" s="14">
        <f>SUM(H50,H63)</f>
        <v>493</v>
      </c>
      <c r="I65" s="18"/>
      <c r="J65" s="14">
        <f>SUM(J50,J63)</f>
        <v>159428</v>
      </c>
    </row>
    <row r="66" spans="1:10" ht="21" customHeight="1" thickTop="1" x14ac:dyDescent="0.2">
      <c r="B66" s="40"/>
      <c r="C66" s="23"/>
      <c r="D66" s="27"/>
      <c r="E66" s="20"/>
      <c r="F66" s="27"/>
      <c r="G66" s="26"/>
      <c r="H66" s="27"/>
      <c r="J66" s="27"/>
    </row>
    <row r="67" spans="1:10" ht="21" customHeight="1" x14ac:dyDescent="0.2">
      <c r="A67" s="125" t="s">
        <v>158</v>
      </c>
      <c r="B67" s="40"/>
      <c r="C67" s="23"/>
      <c r="D67" s="27"/>
      <c r="E67" s="20"/>
      <c r="F67" s="27"/>
      <c r="G67" s="26"/>
      <c r="H67" s="27"/>
      <c r="J67" s="27"/>
    </row>
    <row r="68" spans="1:10" ht="21" customHeight="1" thickBot="1" x14ac:dyDescent="0.25">
      <c r="A68" s="3" t="s">
        <v>121</v>
      </c>
      <c r="B68" s="40"/>
      <c r="C68" s="23"/>
      <c r="D68" s="17">
        <v>366</v>
      </c>
      <c r="E68" s="20"/>
      <c r="F68" s="17">
        <v>85404</v>
      </c>
      <c r="G68" s="26"/>
      <c r="H68" s="45">
        <f>H65-H69</f>
        <v>493</v>
      </c>
      <c r="I68" s="8"/>
      <c r="J68" s="45">
        <f>J65-J69</f>
        <v>159428</v>
      </c>
    </row>
    <row r="69" spans="1:10" ht="21" customHeight="1" thickTop="1" x14ac:dyDescent="0.2">
      <c r="A69" s="3" t="s">
        <v>122</v>
      </c>
      <c r="B69" s="40"/>
      <c r="C69" s="23"/>
      <c r="D69" s="54">
        <v>4286</v>
      </c>
      <c r="E69" s="67"/>
      <c r="F69" s="54">
        <v>3941</v>
      </c>
      <c r="G69" s="26"/>
      <c r="H69" s="27"/>
      <c r="J69" s="27"/>
    </row>
    <row r="70" spans="1:10" ht="21" customHeight="1" thickBot="1" x14ac:dyDescent="0.25">
      <c r="B70" s="40"/>
      <c r="C70" s="23"/>
      <c r="D70" s="14">
        <f>SUM(D68:D69)</f>
        <v>4652</v>
      </c>
      <c r="E70" s="17"/>
      <c r="F70" s="14">
        <f>SUM(F68:F69)</f>
        <v>89345</v>
      </c>
      <c r="G70" s="26"/>
      <c r="H70" s="27"/>
      <c r="J70" s="27"/>
    </row>
    <row r="71" spans="1:10" ht="21" customHeight="1" thickTop="1" x14ac:dyDescent="0.2">
      <c r="B71" s="40"/>
      <c r="C71" s="23"/>
    </row>
    <row r="72" spans="1:10" ht="21" customHeight="1" x14ac:dyDescent="0.2">
      <c r="A72" s="3" t="s">
        <v>230</v>
      </c>
      <c r="B72" s="40"/>
      <c r="C72" s="23"/>
      <c r="D72" s="42"/>
      <c r="E72" s="43"/>
      <c r="F72" s="42"/>
      <c r="G72" s="43"/>
      <c r="H72" s="42"/>
      <c r="I72" s="43"/>
      <c r="J72" s="42"/>
    </row>
    <row r="78" spans="1:10" ht="19.5" x14ac:dyDescent="0.2">
      <c r="D78" s="18"/>
      <c r="E78" s="18"/>
      <c r="F78" s="18"/>
      <c r="G78" s="18"/>
      <c r="H78" s="18"/>
      <c r="I78" s="18"/>
      <c r="J78" s="18"/>
    </row>
    <row r="79" spans="1:10" ht="19.5" x14ac:dyDescent="0.2">
      <c r="D79" s="18"/>
      <c r="E79" s="18"/>
      <c r="F79" s="18"/>
      <c r="G79" s="18"/>
      <c r="H79" s="18"/>
      <c r="I79" s="18"/>
      <c r="J79" s="18"/>
    </row>
    <row r="80" spans="1:10" ht="19.5" x14ac:dyDescent="0.2">
      <c r="D80" s="18"/>
      <c r="E80" s="18"/>
      <c r="F80" s="18"/>
      <c r="G80" s="18"/>
      <c r="H80" s="18"/>
      <c r="I80" s="18"/>
      <c r="J80" s="18"/>
    </row>
    <row r="81" spans="4:10" ht="19.5" x14ac:dyDescent="0.2">
      <c r="D81" s="18"/>
      <c r="E81" s="18"/>
      <c r="F81" s="18"/>
      <c r="G81" s="18"/>
      <c r="H81" s="18"/>
      <c r="I81" s="18"/>
      <c r="J81" s="18"/>
    </row>
    <row r="82" spans="4:10" ht="19.5" x14ac:dyDescent="0.2">
      <c r="D82" s="18"/>
      <c r="E82" s="18"/>
      <c r="F82" s="18"/>
      <c r="G82" s="18"/>
      <c r="H82" s="18"/>
      <c r="I82" s="18"/>
      <c r="J82" s="18"/>
    </row>
    <row r="83" spans="4:10" ht="19.5" x14ac:dyDescent="0.2">
      <c r="D83" s="18"/>
      <c r="E83" s="18"/>
      <c r="F83" s="18"/>
      <c r="G83" s="18"/>
      <c r="H83" s="18"/>
      <c r="I83" s="18"/>
      <c r="J83" s="18"/>
    </row>
    <row r="84" spans="4:10" ht="19.5" x14ac:dyDescent="0.2">
      <c r="D84" s="18"/>
      <c r="E84" s="18"/>
      <c r="F84" s="18"/>
      <c r="G84" s="18"/>
      <c r="H84" s="18"/>
      <c r="I84" s="18"/>
      <c r="J84" s="18"/>
    </row>
    <row r="85" spans="4:10" ht="19.5" x14ac:dyDescent="0.2">
      <c r="D85" s="18"/>
      <c r="E85" s="18"/>
      <c r="F85" s="18"/>
      <c r="G85" s="18"/>
      <c r="H85" s="18"/>
      <c r="I85" s="18"/>
      <c r="J85" s="18"/>
    </row>
    <row r="86" spans="4:10" ht="19.5" x14ac:dyDescent="0.2">
      <c r="D86" s="18"/>
      <c r="E86" s="18"/>
      <c r="F86" s="18"/>
      <c r="G86" s="18"/>
      <c r="H86" s="18"/>
      <c r="I86" s="18"/>
      <c r="J86" s="18"/>
    </row>
    <row r="87" spans="4:10" ht="19.5" x14ac:dyDescent="0.2">
      <c r="D87" s="18"/>
      <c r="E87" s="18"/>
      <c r="F87" s="18"/>
      <c r="G87" s="18"/>
      <c r="H87" s="18"/>
      <c r="I87" s="18"/>
      <c r="J87" s="18"/>
    </row>
    <row r="88" spans="4:10" ht="19.5" x14ac:dyDescent="0.2">
      <c r="D88" s="18"/>
      <c r="E88" s="18"/>
      <c r="F88" s="18"/>
      <c r="G88" s="18"/>
      <c r="H88" s="18"/>
      <c r="I88" s="18"/>
      <c r="J88" s="18"/>
    </row>
    <row r="89" spans="4:10" ht="19.5" x14ac:dyDescent="0.2">
      <c r="D89" s="18"/>
      <c r="E89" s="18"/>
      <c r="F89" s="18"/>
      <c r="G89" s="18"/>
      <c r="H89" s="18"/>
      <c r="I89" s="18"/>
      <c r="J89" s="18"/>
    </row>
    <row r="90" spans="4:10" ht="19.5" x14ac:dyDescent="0.2">
      <c r="D90" s="18"/>
      <c r="E90" s="18"/>
      <c r="F90" s="18"/>
      <c r="G90" s="18"/>
      <c r="H90" s="18"/>
      <c r="I90" s="18"/>
      <c r="J90" s="18"/>
    </row>
    <row r="91" spans="4:10" ht="19.5" x14ac:dyDescent="0.2">
      <c r="D91" s="18"/>
      <c r="E91" s="18"/>
      <c r="F91" s="18"/>
      <c r="G91" s="18"/>
      <c r="H91" s="18"/>
      <c r="I91" s="18"/>
      <c r="J91" s="18"/>
    </row>
    <row r="92" spans="4:10" ht="19.5" x14ac:dyDescent="0.2">
      <c r="D92" s="18"/>
      <c r="E92" s="18"/>
      <c r="F92" s="18"/>
      <c r="G92" s="18"/>
      <c r="H92" s="18"/>
      <c r="I92" s="18"/>
      <c r="J92" s="18"/>
    </row>
    <row r="93" spans="4:10" ht="19.5" x14ac:dyDescent="0.2">
      <c r="D93" s="18"/>
      <c r="E93" s="18"/>
      <c r="F93" s="18"/>
      <c r="G93" s="18"/>
      <c r="H93" s="18"/>
      <c r="I93" s="18"/>
      <c r="J93" s="18"/>
    </row>
    <row r="94" spans="4:10" ht="19.5" x14ac:dyDescent="0.2">
      <c r="D94" s="18"/>
      <c r="E94" s="18"/>
      <c r="F94" s="18"/>
      <c r="G94" s="18"/>
      <c r="H94" s="18"/>
      <c r="I94" s="18"/>
      <c r="J94" s="18"/>
    </row>
    <row r="95" spans="4:10" ht="19.5" x14ac:dyDescent="0.2">
      <c r="D95" s="18"/>
      <c r="E95" s="18"/>
      <c r="F95" s="18"/>
      <c r="G95" s="18"/>
      <c r="H95" s="18"/>
      <c r="I95" s="18"/>
      <c r="J95" s="18"/>
    </row>
    <row r="96" spans="4:10" ht="19.5" x14ac:dyDescent="0.2">
      <c r="D96" s="18"/>
      <c r="E96" s="18"/>
      <c r="F96" s="18"/>
      <c r="G96" s="18"/>
      <c r="H96" s="18"/>
      <c r="I96" s="18"/>
      <c r="J96" s="18"/>
    </row>
    <row r="97" spans="4:10" ht="19.5" x14ac:dyDescent="0.2">
      <c r="D97" s="18"/>
      <c r="E97" s="18"/>
      <c r="F97" s="18"/>
      <c r="G97" s="18"/>
      <c r="H97" s="18"/>
      <c r="I97" s="18"/>
      <c r="J97" s="18"/>
    </row>
    <row r="98" spans="4:10" ht="19.5" x14ac:dyDescent="0.2">
      <c r="D98" s="18"/>
      <c r="E98" s="18"/>
      <c r="F98" s="18"/>
      <c r="G98" s="18"/>
      <c r="H98" s="18"/>
      <c r="I98" s="18"/>
      <c r="J98" s="18"/>
    </row>
    <row r="99" spans="4:10" ht="19.5" x14ac:dyDescent="0.2">
      <c r="D99" s="18"/>
      <c r="E99" s="18"/>
      <c r="F99" s="18"/>
      <c r="G99" s="18"/>
      <c r="H99" s="18"/>
      <c r="I99" s="18"/>
      <c r="J99" s="18"/>
    </row>
    <row r="100" spans="4:10" ht="19.5" x14ac:dyDescent="0.2">
      <c r="D100" s="18"/>
      <c r="E100" s="18"/>
      <c r="F100" s="18"/>
      <c r="G100" s="18"/>
      <c r="H100" s="18"/>
      <c r="I100" s="18"/>
      <c r="J100" s="18"/>
    </row>
    <row r="101" spans="4:10" ht="19.5" x14ac:dyDescent="0.2">
      <c r="D101" s="18"/>
      <c r="E101" s="18"/>
      <c r="F101" s="18"/>
      <c r="G101" s="18"/>
      <c r="H101" s="18"/>
      <c r="I101" s="18"/>
      <c r="J101" s="18"/>
    </row>
    <row r="102" spans="4:10" ht="19.5" x14ac:dyDescent="0.2">
      <c r="D102" s="18"/>
      <c r="E102" s="18"/>
      <c r="F102" s="18"/>
      <c r="G102" s="18"/>
      <c r="H102" s="18"/>
      <c r="I102" s="18"/>
      <c r="J102" s="18"/>
    </row>
    <row r="103" spans="4:10" ht="19.5" x14ac:dyDescent="0.2">
      <c r="D103" s="18"/>
      <c r="E103" s="18"/>
      <c r="F103" s="18"/>
      <c r="G103" s="18"/>
      <c r="H103" s="18"/>
      <c r="I103" s="18"/>
      <c r="J103" s="18"/>
    </row>
    <row r="104" spans="4:10" ht="19.5" x14ac:dyDescent="0.2">
      <c r="D104" s="18"/>
      <c r="E104" s="18"/>
      <c r="F104" s="18"/>
      <c r="G104" s="18"/>
      <c r="H104" s="18"/>
      <c r="I104" s="18"/>
      <c r="J104" s="18"/>
    </row>
    <row r="105" spans="4:10" ht="19.5" x14ac:dyDescent="0.2">
      <c r="D105" s="18"/>
      <c r="E105" s="18"/>
      <c r="F105" s="18"/>
      <c r="G105" s="18"/>
      <c r="H105" s="18"/>
      <c r="I105" s="18"/>
      <c r="J105" s="18"/>
    </row>
  </sheetData>
  <phoneticPr fontId="9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4"/>
  <sheetViews>
    <sheetView showGridLines="0" topLeftCell="A14" zoomScale="145" zoomScaleNormal="145" workbookViewId="0">
      <selection activeCell="D17" sqref="D17"/>
    </sheetView>
  </sheetViews>
  <sheetFormatPr defaultColWidth="9.140625" defaultRowHeight="18" customHeight="1" x14ac:dyDescent="0.2"/>
  <cols>
    <col min="1" max="1" width="39" style="28" customWidth="1"/>
    <col min="2" max="2" width="6.85546875" style="28" customWidth="1"/>
    <col min="3" max="3" width="11.7109375" style="28" customWidth="1"/>
    <col min="4" max="4" width="1.28515625" style="46" customWidth="1"/>
    <col min="5" max="5" width="11.7109375" style="28" customWidth="1"/>
    <col min="6" max="6" width="1.28515625" style="46" customWidth="1"/>
    <col min="7" max="7" width="11.7109375" style="28" customWidth="1"/>
    <col min="8" max="8" width="1.28515625" style="46" customWidth="1"/>
    <col min="9" max="9" width="11.7109375" style="28" customWidth="1"/>
    <col min="10" max="10" width="1.28515625" style="46" customWidth="1"/>
    <col min="11" max="11" width="11.7109375" style="28" customWidth="1"/>
    <col min="12" max="12" width="1.28515625" style="46" customWidth="1"/>
    <col min="13" max="13" width="11.7109375" style="28" customWidth="1"/>
    <col min="14" max="14" width="1.28515625" style="28" customWidth="1"/>
    <col min="15" max="15" width="11.7109375" style="28" customWidth="1"/>
    <col min="16" max="16" width="1.28515625" style="28" customWidth="1"/>
    <col min="17" max="17" width="11.7109375" style="46" customWidth="1"/>
    <col min="18" max="18" width="1.28515625" style="46" customWidth="1"/>
    <col min="19" max="19" width="11.7109375" style="46" customWidth="1"/>
    <col min="20" max="20" width="1.28515625" style="46" customWidth="1"/>
    <col min="21" max="21" width="11.7109375" style="28" customWidth="1"/>
    <col min="22" max="22" width="1.28515625" style="28" customWidth="1"/>
    <col min="23" max="23" width="11.7109375" style="28" customWidth="1"/>
    <col min="24" max="24" width="1.28515625" style="28" customWidth="1"/>
    <col min="25" max="25" width="12.140625" style="28" customWidth="1"/>
    <col min="26" max="26" width="1.28515625" style="28" customWidth="1"/>
    <col min="27" max="27" width="12.140625" style="28" customWidth="1"/>
    <col min="28" max="16384" width="9.140625" style="28"/>
  </cols>
  <sheetData>
    <row r="1" spans="1:29" s="92" customFormat="1" ht="18" customHeight="1" x14ac:dyDescent="0.2">
      <c r="Q1" s="107"/>
      <c r="R1" s="107"/>
      <c r="AA1" s="47" t="s">
        <v>143</v>
      </c>
    </row>
    <row r="2" spans="1:29" s="92" customFormat="1" ht="18" customHeight="1" x14ac:dyDescent="0.2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Y2" s="44"/>
    </row>
    <row r="3" spans="1:29" s="92" customFormat="1" ht="18" customHeight="1" x14ac:dyDescent="0.2">
      <c r="A3" s="130" t="s">
        <v>90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</row>
    <row r="4" spans="1:29" s="92" customFormat="1" ht="18" customHeight="1" x14ac:dyDescent="0.2">
      <c r="A4" s="130" t="s">
        <v>210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</row>
    <row r="5" spans="1:29" ht="18" customHeight="1" x14ac:dyDescent="0.2">
      <c r="N5" s="46"/>
      <c r="O5" s="46"/>
      <c r="P5" s="46"/>
      <c r="R5" s="28"/>
      <c r="T5" s="28"/>
      <c r="V5" s="46"/>
      <c r="W5" s="46"/>
      <c r="X5" s="46"/>
      <c r="AA5" s="47" t="s">
        <v>144</v>
      </c>
    </row>
    <row r="6" spans="1:29" ht="18" customHeight="1" x14ac:dyDescent="0.2">
      <c r="C6" s="131" t="s">
        <v>1</v>
      </c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</row>
    <row r="7" spans="1:29" ht="18" customHeight="1" x14ac:dyDescent="0.2">
      <c r="C7" s="133" t="s">
        <v>39</v>
      </c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48"/>
      <c r="Y7" s="48"/>
    </row>
    <row r="8" spans="1:29" ht="18" customHeight="1" x14ac:dyDescent="0.2">
      <c r="C8" s="48"/>
      <c r="D8" s="48"/>
      <c r="E8" s="48"/>
      <c r="F8" s="48"/>
      <c r="G8" s="48"/>
      <c r="H8" s="48"/>
      <c r="I8" s="48"/>
      <c r="J8" s="48"/>
      <c r="K8" s="48"/>
      <c r="L8" s="48"/>
      <c r="M8" s="132" t="s">
        <v>116</v>
      </c>
      <c r="N8" s="132"/>
      <c r="O8" s="132"/>
      <c r="P8" s="132"/>
      <c r="Q8" s="132"/>
      <c r="R8" s="132"/>
      <c r="S8" s="132"/>
      <c r="T8" s="132"/>
      <c r="U8" s="132"/>
      <c r="V8" s="48"/>
      <c r="W8" s="48"/>
      <c r="X8" s="48"/>
      <c r="Y8" s="48"/>
    </row>
    <row r="9" spans="1:29" ht="18" customHeight="1" x14ac:dyDescent="0.2">
      <c r="C9" s="48"/>
      <c r="D9" s="48"/>
      <c r="E9" s="48"/>
      <c r="F9" s="48"/>
      <c r="G9" s="48"/>
      <c r="H9" s="48"/>
      <c r="I9" s="48"/>
      <c r="J9" s="48"/>
      <c r="K9" s="48"/>
      <c r="L9" s="48"/>
      <c r="M9" s="132" t="s">
        <v>125</v>
      </c>
      <c r="N9" s="132"/>
      <c r="O9" s="132"/>
      <c r="P9" s="132"/>
      <c r="Q9" s="132"/>
      <c r="R9" s="132"/>
      <c r="S9" s="132"/>
      <c r="T9" s="48"/>
      <c r="U9" s="48"/>
      <c r="V9" s="48"/>
      <c r="W9" s="48"/>
      <c r="X9" s="48"/>
      <c r="Z9" s="48"/>
      <c r="AA9" s="48"/>
    </row>
    <row r="10" spans="1:29" s="49" customFormat="1" ht="18" customHeight="1" x14ac:dyDescent="0.2">
      <c r="D10" s="48"/>
      <c r="E10" s="48"/>
      <c r="F10" s="48"/>
      <c r="G10" s="48"/>
      <c r="H10" s="48"/>
      <c r="L10" s="48"/>
      <c r="N10" s="48"/>
      <c r="P10" s="48"/>
      <c r="Q10" s="49" t="s">
        <v>225</v>
      </c>
      <c r="Y10" s="48" t="s">
        <v>126</v>
      </c>
    </row>
    <row r="11" spans="1:29" s="49" customFormat="1" ht="18" customHeight="1" x14ac:dyDescent="0.2">
      <c r="D11" s="48"/>
      <c r="E11" s="48"/>
      <c r="F11" s="48"/>
      <c r="G11" s="48"/>
      <c r="H11" s="48"/>
      <c r="L11" s="48"/>
      <c r="M11" s="49" t="s">
        <v>142</v>
      </c>
      <c r="N11" s="48"/>
      <c r="P11" s="48"/>
      <c r="Q11" s="49" t="s">
        <v>226</v>
      </c>
      <c r="Y11" s="49" t="s">
        <v>127</v>
      </c>
    </row>
    <row r="12" spans="1:29" s="49" customFormat="1" ht="18" customHeight="1" x14ac:dyDescent="0.2">
      <c r="H12" s="48"/>
      <c r="I12" s="93"/>
      <c r="J12" s="93" t="s">
        <v>36</v>
      </c>
      <c r="K12" s="93"/>
      <c r="M12" s="48" t="s">
        <v>101</v>
      </c>
      <c r="N12" s="48"/>
      <c r="O12" s="48" t="s">
        <v>91</v>
      </c>
      <c r="P12" s="48"/>
      <c r="Q12" s="48" t="s">
        <v>227</v>
      </c>
      <c r="R12" s="48"/>
      <c r="S12" s="48" t="s">
        <v>185</v>
      </c>
      <c r="T12" s="48"/>
      <c r="U12" s="48" t="s">
        <v>100</v>
      </c>
      <c r="W12" s="49" t="s">
        <v>100</v>
      </c>
      <c r="Y12" s="49" t="s">
        <v>128</v>
      </c>
      <c r="AA12" s="49" t="s">
        <v>100</v>
      </c>
    </row>
    <row r="13" spans="1:29" s="49" customFormat="1" ht="18" customHeight="1" x14ac:dyDescent="0.2">
      <c r="C13" s="48" t="s">
        <v>92</v>
      </c>
      <c r="D13" s="48"/>
      <c r="E13" s="49" t="s">
        <v>93</v>
      </c>
      <c r="F13" s="48"/>
      <c r="H13" s="48"/>
      <c r="I13" s="48" t="s">
        <v>95</v>
      </c>
      <c r="J13" s="48"/>
      <c r="L13" s="48"/>
      <c r="M13" s="48" t="s">
        <v>102</v>
      </c>
      <c r="N13" s="48"/>
      <c r="O13" s="48" t="s">
        <v>94</v>
      </c>
      <c r="P13" s="48"/>
      <c r="Q13" s="48" t="s">
        <v>228</v>
      </c>
      <c r="R13" s="48"/>
      <c r="S13" s="48" t="s">
        <v>186</v>
      </c>
      <c r="T13" s="48"/>
      <c r="U13" s="48" t="s">
        <v>129</v>
      </c>
      <c r="W13" s="49" t="s">
        <v>28</v>
      </c>
      <c r="Y13" s="49" t="s">
        <v>130</v>
      </c>
      <c r="AA13" s="49" t="s">
        <v>131</v>
      </c>
    </row>
    <row r="14" spans="1:29" s="49" customFormat="1" ht="18" customHeight="1" x14ac:dyDescent="0.2">
      <c r="C14" s="93" t="s">
        <v>137</v>
      </c>
      <c r="D14" s="48"/>
      <c r="E14" s="93" t="s">
        <v>96</v>
      </c>
      <c r="F14" s="48"/>
      <c r="G14" s="93" t="s">
        <v>35</v>
      </c>
      <c r="H14" s="48"/>
      <c r="I14" s="93" t="s">
        <v>98</v>
      </c>
      <c r="J14" s="48"/>
      <c r="K14" s="93" t="s">
        <v>99</v>
      </c>
      <c r="L14" s="48"/>
      <c r="M14" s="93" t="s">
        <v>104</v>
      </c>
      <c r="N14" s="48"/>
      <c r="O14" s="93" t="s">
        <v>97</v>
      </c>
      <c r="P14" s="48"/>
      <c r="Q14" s="108" t="s">
        <v>229</v>
      </c>
      <c r="R14" s="48"/>
      <c r="S14" s="93" t="s">
        <v>187</v>
      </c>
      <c r="T14" s="48"/>
      <c r="U14" s="93" t="s">
        <v>132</v>
      </c>
      <c r="V14" s="48"/>
      <c r="W14" s="93" t="s">
        <v>133</v>
      </c>
      <c r="X14" s="48"/>
      <c r="Y14" s="93" t="s">
        <v>134</v>
      </c>
      <c r="AA14" s="93" t="s">
        <v>135</v>
      </c>
    </row>
    <row r="15" spans="1:29" ht="18" customHeight="1" x14ac:dyDescent="0.2">
      <c r="A15" s="92" t="s">
        <v>194</v>
      </c>
      <c r="C15" s="86">
        <v>1666827</v>
      </c>
      <c r="D15" s="87">
        <v>0</v>
      </c>
      <c r="E15" s="86">
        <v>2062461</v>
      </c>
      <c r="F15" s="87">
        <v>0</v>
      </c>
      <c r="G15" s="86">
        <v>568131</v>
      </c>
      <c r="H15" s="87">
        <v>0</v>
      </c>
      <c r="I15" s="86">
        <v>211675</v>
      </c>
      <c r="J15" s="87">
        <v>0</v>
      </c>
      <c r="K15" s="86">
        <v>3043537</v>
      </c>
      <c r="L15" s="87">
        <v>0</v>
      </c>
      <c r="M15" s="86">
        <v>122018</v>
      </c>
      <c r="N15" s="86">
        <v>0</v>
      </c>
      <c r="O15" s="86">
        <v>4790813</v>
      </c>
      <c r="P15" s="87">
        <v>0</v>
      </c>
      <c r="Q15" s="87">
        <v>0</v>
      </c>
      <c r="R15" s="87">
        <v>0</v>
      </c>
      <c r="S15" s="87">
        <v>9933</v>
      </c>
      <c r="T15" s="87"/>
      <c r="U15" s="86">
        <f>SUM(M15:S15)</f>
        <v>4922764</v>
      </c>
      <c r="V15" s="87"/>
      <c r="W15" s="86">
        <f>SUM(C15:K15,U15)</f>
        <v>12475395</v>
      </c>
      <c r="X15" s="87"/>
      <c r="Y15" s="86">
        <v>254020</v>
      </c>
      <c r="Z15" s="87"/>
      <c r="AA15" s="87">
        <f>SUM(W15,Y15)</f>
        <v>12729415</v>
      </c>
      <c r="AC15" s="89"/>
    </row>
    <row r="16" spans="1:29" ht="18" customHeight="1" x14ac:dyDescent="0.2">
      <c r="A16" s="28" t="s">
        <v>235</v>
      </c>
      <c r="C16" s="86">
        <v>0</v>
      </c>
      <c r="D16" s="87"/>
      <c r="E16" s="86">
        <v>0</v>
      </c>
      <c r="F16" s="87"/>
      <c r="G16" s="86">
        <v>0</v>
      </c>
      <c r="H16" s="87"/>
      <c r="I16" s="86">
        <v>0</v>
      </c>
      <c r="J16" s="87"/>
      <c r="K16" s="86">
        <v>82841</v>
      </c>
      <c r="L16" s="87"/>
      <c r="M16" s="86">
        <v>0</v>
      </c>
      <c r="N16" s="86"/>
      <c r="O16" s="86">
        <v>0</v>
      </c>
      <c r="P16" s="87"/>
      <c r="Q16" s="87">
        <v>0</v>
      </c>
      <c r="R16" s="87"/>
      <c r="S16" s="87">
        <v>0</v>
      </c>
      <c r="T16" s="87"/>
      <c r="U16" s="86">
        <f>SUM(M16:S16)</f>
        <v>0</v>
      </c>
      <c r="V16" s="87"/>
      <c r="W16" s="86">
        <f>SUM(C16:K16,U16)</f>
        <v>82841</v>
      </c>
      <c r="X16" s="87"/>
      <c r="Y16" s="86">
        <v>3964</v>
      </c>
      <c r="Z16" s="87"/>
      <c r="AA16" s="87">
        <f>SUM(W16:Y16)</f>
        <v>86805</v>
      </c>
      <c r="AC16" s="89"/>
    </row>
    <row r="17" spans="1:29" ht="18" customHeight="1" x14ac:dyDescent="0.2">
      <c r="A17" s="28" t="s">
        <v>157</v>
      </c>
      <c r="C17" s="88">
        <v>0</v>
      </c>
      <c r="D17" s="87"/>
      <c r="E17" s="88">
        <v>0</v>
      </c>
      <c r="F17" s="87"/>
      <c r="G17" s="88">
        <v>0</v>
      </c>
      <c r="H17" s="87"/>
      <c r="I17" s="88">
        <v>0</v>
      </c>
      <c r="J17" s="87"/>
      <c r="K17" s="88">
        <v>0</v>
      </c>
      <c r="L17" s="87"/>
      <c r="M17" s="88">
        <v>-189</v>
      </c>
      <c r="N17" s="86"/>
      <c r="O17" s="88">
        <v>0</v>
      </c>
      <c r="P17" s="87"/>
      <c r="Q17" s="99">
        <v>0</v>
      </c>
      <c r="R17" s="87"/>
      <c r="S17" s="99">
        <v>2752</v>
      </c>
      <c r="T17" s="87"/>
      <c r="U17" s="88">
        <f>SUM(M17:S17)</f>
        <v>2563</v>
      </c>
      <c r="V17" s="87"/>
      <c r="W17" s="88">
        <f>SUM(C17:K17,U17)</f>
        <v>2563</v>
      </c>
      <c r="X17" s="87"/>
      <c r="Y17" s="88">
        <v>-23</v>
      </c>
      <c r="Z17" s="87"/>
      <c r="AA17" s="99">
        <f>SUM(W17:Y17)</f>
        <v>2540</v>
      </c>
      <c r="AC17" s="89"/>
    </row>
    <row r="18" spans="1:29" ht="18" customHeight="1" x14ac:dyDescent="0.2">
      <c r="A18" s="28" t="s">
        <v>166</v>
      </c>
      <c r="C18" s="100">
        <f>SUM(C16:C17)</f>
        <v>0</v>
      </c>
      <c r="D18" s="86"/>
      <c r="E18" s="100">
        <f>SUM(E16:E17)</f>
        <v>0</v>
      </c>
      <c r="F18" s="86"/>
      <c r="G18" s="100">
        <f>SUM(G16:G17)</f>
        <v>0</v>
      </c>
      <c r="H18" s="86"/>
      <c r="I18" s="100">
        <f>SUM(I16:I17)</f>
        <v>0</v>
      </c>
      <c r="J18" s="86"/>
      <c r="K18" s="100">
        <f>SUM(K16:K17)</f>
        <v>82841</v>
      </c>
      <c r="L18" s="87"/>
      <c r="M18" s="100">
        <f>SUM(M16:M17)</f>
        <v>-189</v>
      </c>
      <c r="N18" s="100"/>
      <c r="O18" s="100">
        <f>SUM(O16:O17)</f>
        <v>0</v>
      </c>
      <c r="P18" s="86"/>
      <c r="Q18" s="100">
        <f>SUM(Q16:Q17)</f>
        <v>0</v>
      </c>
      <c r="R18" s="86"/>
      <c r="S18" s="100">
        <f>SUM(S16:S17)</f>
        <v>2752</v>
      </c>
      <c r="T18" s="86"/>
      <c r="U18" s="100">
        <f>SUM(U16:U17)</f>
        <v>2563</v>
      </c>
      <c r="V18" s="87"/>
      <c r="W18" s="100">
        <f>SUM(W16:W17)</f>
        <v>85404</v>
      </c>
      <c r="X18" s="87"/>
      <c r="Y18" s="100">
        <f>SUM(Y16:Y17)</f>
        <v>3941</v>
      </c>
      <c r="Z18" s="87"/>
      <c r="AA18" s="100">
        <f>SUM(AA16:AA17)</f>
        <v>89345</v>
      </c>
      <c r="AC18" s="89"/>
    </row>
    <row r="19" spans="1:29" ht="18" customHeight="1" x14ac:dyDescent="0.2">
      <c r="A19" s="28" t="s">
        <v>195</v>
      </c>
      <c r="C19" s="100">
        <v>0</v>
      </c>
      <c r="D19" s="86"/>
      <c r="E19" s="100">
        <v>0</v>
      </c>
      <c r="F19" s="86"/>
      <c r="G19" s="100">
        <v>0</v>
      </c>
      <c r="H19" s="86"/>
      <c r="I19" s="100">
        <v>0</v>
      </c>
      <c r="J19" s="86"/>
      <c r="K19" s="100">
        <v>4381</v>
      </c>
      <c r="L19" s="87"/>
      <c r="M19" s="100">
        <v>0</v>
      </c>
      <c r="N19" s="100"/>
      <c r="O19" s="100">
        <v>-4381</v>
      </c>
      <c r="P19" s="86"/>
      <c r="Q19" s="100">
        <v>0</v>
      </c>
      <c r="R19" s="86"/>
      <c r="S19" s="100">
        <v>0</v>
      </c>
      <c r="T19" s="86"/>
      <c r="U19" s="88">
        <f>SUM(M19:S19)</f>
        <v>-4381</v>
      </c>
      <c r="V19" s="87"/>
      <c r="W19" s="100">
        <v>0</v>
      </c>
      <c r="X19" s="87"/>
      <c r="Y19" s="100">
        <v>0</v>
      </c>
      <c r="Z19" s="87"/>
      <c r="AA19" s="100">
        <v>0</v>
      </c>
      <c r="AC19" s="89"/>
    </row>
    <row r="20" spans="1:29" ht="18" customHeight="1" thickBot="1" x14ac:dyDescent="0.25">
      <c r="A20" s="92" t="s">
        <v>240</v>
      </c>
      <c r="C20" s="101">
        <f>SUM(C15,C18:C19)</f>
        <v>1666827</v>
      </c>
      <c r="D20" s="87"/>
      <c r="E20" s="101">
        <f>SUM(E15,E18:E19)</f>
        <v>2062461</v>
      </c>
      <c r="F20" s="87"/>
      <c r="G20" s="101">
        <f>SUM(G15,G18:G19)</f>
        <v>568131</v>
      </c>
      <c r="H20" s="87"/>
      <c r="I20" s="101">
        <f>SUM(I15,I18:I19)</f>
        <v>211675</v>
      </c>
      <c r="J20" s="87"/>
      <c r="K20" s="101">
        <f>SUM(K15,K18:K19)</f>
        <v>3130759</v>
      </c>
      <c r="L20" s="87"/>
      <c r="M20" s="101">
        <f>SUM(M15,M18:M19)</f>
        <v>121829</v>
      </c>
      <c r="N20" s="86"/>
      <c r="O20" s="101">
        <f>SUM(O15,O18:O19)</f>
        <v>4786432</v>
      </c>
      <c r="P20" s="87"/>
      <c r="Q20" s="101">
        <f>SUM(Q15,Q18:Q19)</f>
        <v>0</v>
      </c>
      <c r="R20" s="87"/>
      <c r="S20" s="101">
        <f>SUM(S15,S18:S19)</f>
        <v>12685</v>
      </c>
      <c r="T20" s="87"/>
      <c r="U20" s="101">
        <f>SUM(U15,U18:U19)</f>
        <v>4920946</v>
      </c>
      <c r="V20" s="87"/>
      <c r="W20" s="101">
        <f>SUM(W15,W18:W19)</f>
        <v>12560799</v>
      </c>
      <c r="X20" s="87"/>
      <c r="Y20" s="101">
        <f>SUM(Y15,Y18:Y19)</f>
        <v>257961</v>
      </c>
      <c r="Z20" s="87"/>
      <c r="AA20" s="101">
        <f>SUM(AA15,AA18:AA19)</f>
        <v>12818760</v>
      </c>
      <c r="AC20" s="89"/>
    </row>
    <row r="21" spans="1:29" ht="18" customHeight="1" thickTop="1" x14ac:dyDescent="0.2">
      <c r="A21" s="92"/>
      <c r="C21" s="102"/>
      <c r="D21" s="87"/>
      <c r="E21" s="102"/>
      <c r="F21" s="87"/>
      <c r="G21" s="102"/>
      <c r="H21" s="87"/>
      <c r="I21" s="102"/>
      <c r="J21" s="87"/>
      <c r="K21" s="102"/>
      <c r="L21" s="87"/>
      <c r="M21" s="102"/>
      <c r="N21" s="86"/>
      <c r="O21" s="102"/>
      <c r="P21" s="87"/>
      <c r="Q21" s="87"/>
      <c r="R21" s="87"/>
      <c r="S21" s="87"/>
      <c r="T21" s="87"/>
      <c r="U21" s="102"/>
      <c r="V21" s="87"/>
      <c r="W21" s="102"/>
      <c r="X21" s="87"/>
      <c r="Y21" s="102"/>
      <c r="Z21" s="87"/>
      <c r="AA21" s="86"/>
      <c r="AC21" s="89"/>
    </row>
    <row r="22" spans="1:29" ht="18" customHeight="1" x14ac:dyDescent="0.2">
      <c r="A22" s="92" t="s">
        <v>236</v>
      </c>
      <c r="C22" s="86">
        <v>1666827</v>
      </c>
      <c r="D22" s="87"/>
      <c r="E22" s="86">
        <v>2062461</v>
      </c>
      <c r="F22" s="87"/>
      <c r="G22" s="86">
        <v>568131</v>
      </c>
      <c r="H22" s="87"/>
      <c r="I22" s="86">
        <v>211675</v>
      </c>
      <c r="J22" s="87"/>
      <c r="K22" s="86">
        <v>1858942</v>
      </c>
      <c r="L22" s="87"/>
      <c r="M22" s="86">
        <v>124328</v>
      </c>
      <c r="N22" s="86"/>
      <c r="O22" s="86">
        <v>5580940</v>
      </c>
      <c r="P22" s="87"/>
      <c r="Q22" s="87">
        <v>0</v>
      </c>
      <c r="R22" s="87"/>
      <c r="S22" s="87">
        <v>-611</v>
      </c>
      <c r="T22" s="87"/>
      <c r="U22" s="86">
        <f>SUM(M22:S22)</f>
        <v>5704657</v>
      </c>
      <c r="V22" s="87"/>
      <c r="W22" s="86">
        <f>SUM(C22:K22,U22)</f>
        <v>12072693</v>
      </c>
      <c r="X22" s="87"/>
      <c r="Y22" s="86">
        <v>139879</v>
      </c>
      <c r="Z22" s="87"/>
      <c r="AA22" s="87">
        <f>SUM(W22:Y22)</f>
        <v>12212572</v>
      </c>
      <c r="AC22" s="89"/>
    </row>
    <row r="23" spans="1:29" ht="18" customHeight="1" x14ac:dyDescent="0.2">
      <c r="A23" s="28" t="s">
        <v>201</v>
      </c>
      <c r="C23" s="86"/>
      <c r="D23" s="87"/>
      <c r="E23" s="86"/>
      <c r="F23" s="87"/>
      <c r="G23" s="86"/>
      <c r="H23" s="87"/>
      <c r="I23" s="86"/>
      <c r="J23" s="87"/>
      <c r="K23" s="86"/>
      <c r="L23" s="87"/>
      <c r="M23" s="86"/>
      <c r="N23" s="86"/>
      <c r="O23" s="86"/>
      <c r="P23" s="87"/>
      <c r="Q23" s="87"/>
      <c r="R23" s="87"/>
      <c r="S23" s="87"/>
      <c r="T23" s="87"/>
      <c r="U23" s="86"/>
      <c r="V23" s="87"/>
      <c r="W23" s="86"/>
      <c r="X23" s="87"/>
      <c r="Y23" s="86"/>
      <c r="Z23" s="87"/>
      <c r="AA23" s="87"/>
      <c r="AC23" s="89"/>
    </row>
    <row r="24" spans="1:29" ht="18" customHeight="1" x14ac:dyDescent="0.2">
      <c r="A24" s="28" t="s">
        <v>202</v>
      </c>
      <c r="C24" s="88">
        <v>0</v>
      </c>
      <c r="D24" s="87"/>
      <c r="E24" s="88">
        <v>0</v>
      </c>
      <c r="F24" s="87"/>
      <c r="G24" s="88">
        <v>0</v>
      </c>
      <c r="H24" s="87"/>
      <c r="I24" s="88">
        <v>0</v>
      </c>
      <c r="J24" s="87"/>
      <c r="K24" s="88">
        <v>-1081</v>
      </c>
      <c r="L24" s="87"/>
      <c r="M24" s="88">
        <v>0</v>
      </c>
      <c r="N24" s="86"/>
      <c r="O24" s="88">
        <v>0</v>
      </c>
      <c r="P24" s="87"/>
      <c r="Q24" s="88">
        <v>274156</v>
      </c>
      <c r="R24" s="87"/>
      <c r="S24" s="88">
        <v>0</v>
      </c>
      <c r="T24" s="87"/>
      <c r="U24" s="88">
        <f>SUM(M24:S24)</f>
        <v>274156</v>
      </c>
      <c r="V24" s="87"/>
      <c r="W24" s="88">
        <f>SUM(C24:K24,U24)</f>
        <v>273075</v>
      </c>
      <c r="X24" s="87"/>
      <c r="Y24" s="88">
        <v>0</v>
      </c>
      <c r="Z24" s="87"/>
      <c r="AA24" s="88">
        <f>SUM(W24:Y24)</f>
        <v>273075</v>
      </c>
      <c r="AC24" s="89"/>
    </row>
    <row r="25" spans="1:29" ht="18" customHeight="1" x14ac:dyDescent="0.2">
      <c r="A25" s="92" t="s">
        <v>223</v>
      </c>
      <c r="C25" s="86">
        <f>SUM(C22:C24)</f>
        <v>1666827</v>
      </c>
      <c r="D25" s="87"/>
      <c r="E25" s="86">
        <f>SUM(E22:E24)</f>
        <v>2062461</v>
      </c>
      <c r="F25" s="87"/>
      <c r="G25" s="86">
        <f>SUM(G22:G24)</f>
        <v>568131</v>
      </c>
      <c r="H25" s="87"/>
      <c r="I25" s="86">
        <f>SUM(I22:I24)</f>
        <v>211675</v>
      </c>
      <c r="J25" s="87"/>
      <c r="K25" s="86">
        <f>SUM(K22:K24)</f>
        <v>1857861</v>
      </c>
      <c r="L25" s="87"/>
      <c r="M25" s="86">
        <f>SUM(M22:M24)</f>
        <v>124328</v>
      </c>
      <c r="N25" s="86"/>
      <c r="O25" s="86">
        <f>SUM(O22:O24)</f>
        <v>5580940</v>
      </c>
      <c r="P25" s="87"/>
      <c r="Q25" s="87">
        <f>SUM(Q22:Q24)</f>
        <v>274156</v>
      </c>
      <c r="R25" s="87"/>
      <c r="S25" s="87">
        <f>SUM(S22:S24)</f>
        <v>-611</v>
      </c>
      <c r="T25" s="87"/>
      <c r="U25" s="86">
        <f>SUM(U22:U24)</f>
        <v>5978813</v>
      </c>
      <c r="V25" s="87"/>
      <c r="W25" s="86">
        <f>SUM(W22:W24)</f>
        <v>12345768</v>
      </c>
      <c r="X25" s="87"/>
      <c r="Y25" s="86">
        <f>SUM(Y22:Y24)</f>
        <v>139879</v>
      </c>
      <c r="Z25" s="87"/>
      <c r="AA25" s="87">
        <f>SUM(AA22:AA24)</f>
        <v>12485647</v>
      </c>
      <c r="AC25" s="89"/>
    </row>
    <row r="26" spans="1:29" ht="18" customHeight="1" x14ac:dyDescent="0.2">
      <c r="A26" s="28" t="s">
        <v>172</v>
      </c>
      <c r="C26" s="86">
        <v>0</v>
      </c>
      <c r="D26" s="87"/>
      <c r="E26" s="86">
        <v>0</v>
      </c>
      <c r="F26" s="87"/>
      <c r="G26" s="86">
        <v>0</v>
      </c>
      <c r="H26" s="87"/>
      <c r="I26" s="86">
        <v>0</v>
      </c>
      <c r="J26" s="87"/>
      <c r="K26" s="86">
        <v>559</v>
      </c>
      <c r="L26" s="87"/>
      <c r="M26" s="86">
        <v>0</v>
      </c>
      <c r="N26" s="86"/>
      <c r="O26" s="86">
        <v>0</v>
      </c>
      <c r="P26" s="87"/>
      <c r="Q26" s="87">
        <v>0</v>
      </c>
      <c r="R26" s="87"/>
      <c r="S26" s="87">
        <v>0</v>
      </c>
      <c r="T26" s="87"/>
      <c r="U26" s="86">
        <f>SUM(M26:S26)</f>
        <v>0</v>
      </c>
      <c r="V26" s="87"/>
      <c r="W26" s="86">
        <f>SUM(C26:K26,U26)</f>
        <v>559</v>
      </c>
      <c r="X26" s="87"/>
      <c r="Y26" s="86">
        <v>4251</v>
      </c>
      <c r="Z26" s="87"/>
      <c r="AA26" s="87">
        <f>SUM(W26:Y26)</f>
        <v>4810</v>
      </c>
      <c r="AC26" s="89"/>
    </row>
    <row r="27" spans="1:29" ht="18" customHeight="1" x14ac:dyDescent="0.2">
      <c r="A27" s="28" t="s">
        <v>157</v>
      </c>
      <c r="C27" s="88">
        <v>0</v>
      </c>
      <c r="D27" s="87"/>
      <c r="E27" s="88">
        <v>0</v>
      </c>
      <c r="F27" s="87"/>
      <c r="G27" s="88">
        <v>0</v>
      </c>
      <c r="H27" s="87"/>
      <c r="I27" s="88">
        <v>0</v>
      </c>
      <c r="J27" s="87"/>
      <c r="K27" s="88">
        <v>0</v>
      </c>
      <c r="L27" s="87"/>
      <c r="M27" s="88">
        <v>221</v>
      </c>
      <c r="N27" s="86"/>
      <c r="O27" s="88">
        <v>0</v>
      </c>
      <c r="P27" s="87"/>
      <c r="Q27" s="99">
        <v>0</v>
      </c>
      <c r="R27" s="87"/>
      <c r="S27" s="99">
        <v>-413</v>
      </c>
      <c r="T27" s="87"/>
      <c r="U27" s="88">
        <f>SUM(M27:S27)</f>
        <v>-192</v>
      </c>
      <c r="V27" s="87"/>
      <c r="W27" s="88">
        <f>SUM(C27:K27,U27)</f>
        <v>-192</v>
      </c>
      <c r="X27" s="87"/>
      <c r="Y27" s="88">
        <v>34</v>
      </c>
      <c r="Z27" s="87"/>
      <c r="AA27" s="99">
        <f>SUM(W27:Y27)</f>
        <v>-158</v>
      </c>
      <c r="AC27" s="89"/>
    </row>
    <row r="28" spans="1:29" ht="18" customHeight="1" x14ac:dyDescent="0.2">
      <c r="A28" s="28" t="s">
        <v>166</v>
      </c>
      <c r="C28" s="100">
        <f>SUM(C26:C27)</f>
        <v>0</v>
      </c>
      <c r="D28" s="86"/>
      <c r="E28" s="100">
        <f>SUM(E26:E27)</f>
        <v>0</v>
      </c>
      <c r="F28" s="86"/>
      <c r="G28" s="100">
        <f>SUM(G26:G27)</f>
        <v>0</v>
      </c>
      <c r="H28" s="86"/>
      <c r="I28" s="100">
        <f>SUM(I26:I27)</f>
        <v>0</v>
      </c>
      <c r="J28" s="86"/>
      <c r="K28" s="100">
        <f>SUM(K26:K27)</f>
        <v>559</v>
      </c>
      <c r="L28" s="87"/>
      <c r="M28" s="100">
        <f>SUM(M26:M27)</f>
        <v>221</v>
      </c>
      <c r="N28" s="100"/>
      <c r="O28" s="100">
        <f>SUM(O26:O27)</f>
        <v>0</v>
      </c>
      <c r="P28" s="86"/>
      <c r="Q28" s="100">
        <f>SUM(Q26:Q27)</f>
        <v>0</v>
      </c>
      <c r="R28" s="86"/>
      <c r="S28" s="100">
        <f>SUM(S26:S27)</f>
        <v>-413</v>
      </c>
      <c r="T28" s="86"/>
      <c r="U28" s="100">
        <f>SUM(U26:U27)</f>
        <v>-192</v>
      </c>
      <c r="V28" s="87"/>
      <c r="W28" s="100">
        <f>SUM(W26:W27)</f>
        <v>367</v>
      </c>
      <c r="X28" s="87"/>
      <c r="Y28" s="100">
        <f>SUM(Y26:Y27)</f>
        <v>4285</v>
      </c>
      <c r="Z28" s="87"/>
      <c r="AA28" s="100">
        <f>SUM(AA26:AA27)</f>
        <v>4652</v>
      </c>
      <c r="AC28" s="89"/>
    </row>
    <row r="29" spans="1:29" ht="18" customHeight="1" x14ac:dyDescent="0.2">
      <c r="A29" s="28" t="s">
        <v>195</v>
      </c>
      <c r="C29" s="88">
        <v>0</v>
      </c>
      <c r="D29" s="87"/>
      <c r="E29" s="88">
        <v>0</v>
      </c>
      <c r="F29" s="87"/>
      <c r="G29" s="88">
        <v>0</v>
      </c>
      <c r="H29" s="87"/>
      <c r="I29" s="88">
        <v>0</v>
      </c>
      <c r="J29" s="86"/>
      <c r="K29" s="100">
        <v>765</v>
      </c>
      <c r="L29" s="87"/>
      <c r="M29" s="100">
        <v>0</v>
      </c>
      <c r="N29" s="100"/>
      <c r="O29" s="100">
        <v>-765</v>
      </c>
      <c r="P29" s="86"/>
      <c r="Q29" s="88">
        <v>0</v>
      </c>
      <c r="R29" s="86"/>
      <c r="S29" s="88">
        <v>0</v>
      </c>
      <c r="T29" s="86"/>
      <c r="U29" s="88">
        <f>SUM(M29:S29)</f>
        <v>-765</v>
      </c>
      <c r="V29" s="87"/>
      <c r="W29" s="88">
        <f>SUM(C29:K29,U29)</f>
        <v>0</v>
      </c>
      <c r="X29" s="87"/>
      <c r="Y29" s="100">
        <v>0</v>
      </c>
      <c r="Z29" s="87"/>
      <c r="AA29" s="99">
        <f>SUM(W29:Y29)</f>
        <v>0</v>
      </c>
      <c r="AC29" s="89"/>
    </row>
    <row r="30" spans="1:29" ht="18" customHeight="1" thickBot="1" x14ac:dyDescent="0.25">
      <c r="A30" s="92" t="s">
        <v>211</v>
      </c>
      <c r="C30" s="101">
        <f>SUM(C25,C28:C29)</f>
        <v>1666827</v>
      </c>
      <c r="D30" s="87"/>
      <c r="E30" s="101">
        <f>SUM(E25,E28:E29)</f>
        <v>2062461</v>
      </c>
      <c r="F30" s="87"/>
      <c r="G30" s="101">
        <f>SUM(G25,G28:G29)</f>
        <v>568131</v>
      </c>
      <c r="H30" s="87"/>
      <c r="I30" s="101">
        <f>SUM(I25,I28:I29)</f>
        <v>211675</v>
      </c>
      <c r="J30" s="87"/>
      <c r="K30" s="101">
        <f>SUM(K25,K28:K29)</f>
        <v>1859185</v>
      </c>
      <c r="L30" s="87"/>
      <c r="M30" s="101">
        <f>SUM(M25,M28:M29)</f>
        <v>124549</v>
      </c>
      <c r="N30" s="86"/>
      <c r="O30" s="101">
        <f>SUM(O25,O28:O29)</f>
        <v>5580175</v>
      </c>
      <c r="P30" s="87"/>
      <c r="Q30" s="101">
        <f>SUM(Q25,Q28:Q29)</f>
        <v>274156</v>
      </c>
      <c r="R30" s="87"/>
      <c r="S30" s="101">
        <f>SUM(S25,S28:S29)</f>
        <v>-1024</v>
      </c>
      <c r="T30" s="87"/>
      <c r="U30" s="101">
        <f>SUM(U25,U28:U29)</f>
        <v>5977856</v>
      </c>
      <c r="V30" s="87"/>
      <c r="W30" s="101">
        <f>SUM(W25,W28:W29)</f>
        <v>12346135</v>
      </c>
      <c r="X30" s="87"/>
      <c r="Y30" s="101">
        <f>SUM(Y25,Y28:Y29)</f>
        <v>144164</v>
      </c>
      <c r="Z30" s="87"/>
      <c r="AA30" s="101">
        <f>SUM(AA25,AA28:AA29)</f>
        <v>12490299</v>
      </c>
      <c r="AC30" s="89"/>
    </row>
    <row r="31" spans="1:29" ht="18" customHeight="1" thickTop="1" x14ac:dyDescent="0.2">
      <c r="C31" s="89">
        <f>SUM(C22-BS!F76)</f>
        <v>0</v>
      </c>
      <c r="D31" s="28"/>
      <c r="E31" s="89">
        <f>SUM(E22-BS!F77)</f>
        <v>0</v>
      </c>
      <c r="F31" s="28"/>
      <c r="G31" s="89">
        <f>SUM(G22-BS!F78)</f>
        <v>0</v>
      </c>
      <c r="H31" s="28"/>
      <c r="I31" s="89">
        <f>SUM(I22-BS!F80)</f>
        <v>0</v>
      </c>
      <c r="J31" s="28"/>
      <c r="K31" s="89">
        <f>SUM(K22-BS!F81)</f>
        <v>0</v>
      </c>
      <c r="L31" s="28"/>
      <c r="Q31" s="28"/>
      <c r="R31" s="28"/>
      <c r="S31" s="28"/>
      <c r="T31" s="28"/>
      <c r="U31" s="89">
        <f>SUM(U22-BS!F82)</f>
        <v>0</v>
      </c>
      <c r="W31" s="89">
        <f>SUM(W22-BS!F83)</f>
        <v>0</v>
      </c>
      <c r="Y31" s="89">
        <f>SUM(Y22-BS!F84)</f>
        <v>0</v>
      </c>
      <c r="AA31" s="89">
        <f>SUM(AA22-BS!F85)</f>
        <v>0</v>
      </c>
      <c r="AC31" s="89"/>
    </row>
    <row r="32" spans="1:29" ht="18" customHeight="1" x14ac:dyDescent="0.2">
      <c r="C32" s="89">
        <f>SUM(C30-BS!D76)</f>
        <v>0</v>
      </c>
      <c r="D32" s="28"/>
      <c r="E32" s="89">
        <f>SUM(E30-BS!D77)</f>
        <v>0</v>
      </c>
      <c r="F32" s="28"/>
      <c r="G32" s="89">
        <f>SUM(G30-BS!D78)</f>
        <v>0</v>
      </c>
      <c r="H32" s="28"/>
      <c r="I32" s="89">
        <f>SUM(I30-BS!D80)</f>
        <v>0</v>
      </c>
      <c r="J32" s="28"/>
      <c r="K32" s="89">
        <f>SUM(K30-BS!D81)</f>
        <v>0</v>
      </c>
      <c r="L32" s="28"/>
      <c r="Q32" s="28"/>
      <c r="R32" s="28"/>
      <c r="S32" s="28"/>
      <c r="T32" s="28"/>
      <c r="U32" s="89">
        <f>SUM(U30-BS!D82)</f>
        <v>0</v>
      </c>
      <c r="W32" s="89">
        <f>SUM(W30-BS!D83)</f>
        <v>0</v>
      </c>
      <c r="Y32" s="89">
        <f>SUM(Y30-BS!D84)</f>
        <v>0</v>
      </c>
      <c r="Z32" s="87"/>
      <c r="AA32" s="89">
        <f>SUM(AA30-BS!D85)</f>
        <v>0</v>
      </c>
      <c r="AC32" s="89"/>
    </row>
    <row r="33" spans="1:26" ht="18" customHeight="1" x14ac:dyDescent="0.2">
      <c r="A33" s="28" t="s">
        <v>230</v>
      </c>
      <c r="D33" s="28"/>
      <c r="F33" s="28"/>
      <c r="H33" s="28"/>
      <c r="J33" s="28"/>
      <c r="L33" s="28"/>
      <c r="Q33" s="28"/>
      <c r="R33" s="28"/>
      <c r="S33" s="28"/>
      <c r="T33" s="28"/>
      <c r="Z33" s="87"/>
    </row>
    <row r="34" spans="1:26" ht="18" customHeight="1" x14ac:dyDescent="0.2">
      <c r="D34" s="28"/>
      <c r="F34" s="28"/>
      <c r="H34" s="28"/>
      <c r="J34" s="28"/>
      <c r="L34" s="28"/>
      <c r="Q34" s="28"/>
      <c r="R34" s="28"/>
      <c r="S34" s="28"/>
      <c r="T34" s="28"/>
      <c r="Z34" s="87"/>
    </row>
  </sheetData>
  <mergeCells count="7">
    <mergeCell ref="A2:W2"/>
    <mergeCell ref="A3:W3"/>
    <mergeCell ref="A4:W4"/>
    <mergeCell ref="C6:AA6"/>
    <mergeCell ref="M9:S9"/>
    <mergeCell ref="M8:U8"/>
    <mergeCell ref="C7:W7"/>
  </mergeCells>
  <phoneticPr fontId="9" type="noConversion"/>
  <printOptions horizontalCentered="1"/>
  <pageMargins left="0.19685039370078741" right="0.19685039370078741" top="0.98425196850393704" bottom="0.19685039370078741" header="0.19685039370078741" footer="0.19685039370078741"/>
  <pageSetup paperSize="9" scale="67" fitToHeight="0" orientation="landscape" r:id="rId1"/>
  <rowBreaks count="5" manualBreakCount="5">
    <brk id="80" max="16383" man="1"/>
    <brk id="123" max="16383" man="1"/>
    <brk id="141" max="16383" man="1"/>
    <brk id="180" max="16383" man="1"/>
    <brk id="20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27"/>
  <sheetViews>
    <sheetView showGridLines="0" tabSelected="1" topLeftCell="A7" zoomScale="85" zoomScaleNormal="85" workbookViewId="0">
      <selection activeCell="A13" sqref="A13"/>
    </sheetView>
  </sheetViews>
  <sheetFormatPr defaultColWidth="9.140625" defaultRowHeight="18.75" customHeight="1" x14ac:dyDescent="0.2"/>
  <cols>
    <col min="1" max="1" width="36.42578125" style="68" customWidth="1"/>
    <col min="2" max="2" width="6" style="68" customWidth="1"/>
    <col min="3" max="3" width="13.7109375" style="68" customWidth="1"/>
    <col min="4" max="4" width="1.5703125" style="69" customWidth="1"/>
    <col min="5" max="5" width="13.7109375" style="68" customWidth="1"/>
    <col min="6" max="6" width="1.5703125" style="69" customWidth="1"/>
    <col min="7" max="7" width="13.7109375" style="68" customWidth="1"/>
    <col min="8" max="8" width="1.5703125" style="68" customWidth="1"/>
    <col min="9" max="9" width="13.7109375" style="68" customWidth="1"/>
    <col min="10" max="10" width="1.5703125" style="69" customWidth="1"/>
    <col min="11" max="11" width="20.5703125" style="68" customWidth="1"/>
    <col min="12" max="12" width="1.5703125" style="69" customWidth="1"/>
    <col min="13" max="13" width="13.7109375" style="68" customWidth="1"/>
    <col min="14" max="14" width="1.5703125" style="69" customWidth="1"/>
    <col min="15" max="15" width="13.7109375" style="68" customWidth="1"/>
    <col min="16" max="16" width="0.85546875" style="68" customWidth="1"/>
    <col min="17" max="16384" width="9.140625" style="68"/>
  </cols>
  <sheetData>
    <row r="1" spans="1:16" ht="18.75" customHeight="1" x14ac:dyDescent="0.2">
      <c r="O1" s="70" t="s">
        <v>143</v>
      </c>
    </row>
    <row r="2" spans="1:16" s="127" customFormat="1" ht="18.75" customHeight="1" x14ac:dyDescent="0.2">
      <c r="A2" s="135" t="s">
        <v>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</row>
    <row r="3" spans="1:16" s="127" customFormat="1" ht="18.75" customHeight="1" x14ac:dyDescent="0.2">
      <c r="A3" s="135" t="s">
        <v>140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</row>
    <row r="4" spans="1:16" s="127" customFormat="1" ht="18.75" customHeight="1" x14ac:dyDescent="0.2">
      <c r="A4" s="135" t="s">
        <v>210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</row>
    <row r="5" spans="1:16" ht="18.75" customHeight="1" x14ac:dyDescent="0.2">
      <c r="O5" s="71" t="s">
        <v>144</v>
      </c>
    </row>
    <row r="6" spans="1:16" ht="18.75" customHeight="1" x14ac:dyDescent="0.2">
      <c r="C6" s="136" t="s">
        <v>2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6" s="72" customFormat="1" ht="18.75" customHeight="1" x14ac:dyDescent="0.2">
      <c r="F7" s="73"/>
      <c r="K7" s="91" t="s">
        <v>116</v>
      </c>
      <c r="L7" s="73"/>
      <c r="M7" s="73"/>
      <c r="N7" s="73"/>
      <c r="O7" s="74"/>
    </row>
    <row r="8" spans="1:16" s="72" customFormat="1" ht="18.75" customHeight="1" x14ac:dyDescent="0.2">
      <c r="F8" s="73"/>
      <c r="G8" s="134" t="s">
        <v>36</v>
      </c>
      <c r="H8" s="134"/>
      <c r="I8" s="134"/>
      <c r="K8" s="91" t="s">
        <v>125</v>
      </c>
      <c r="L8" s="73"/>
      <c r="M8" s="73"/>
      <c r="N8" s="73"/>
      <c r="O8" s="74"/>
    </row>
    <row r="9" spans="1:16" s="72" customFormat="1" ht="18.75" customHeight="1" x14ac:dyDescent="0.2">
      <c r="C9" s="73" t="s">
        <v>92</v>
      </c>
      <c r="D9" s="73"/>
      <c r="E9" s="72" t="s">
        <v>93</v>
      </c>
      <c r="F9" s="73"/>
      <c r="G9" s="73" t="s">
        <v>95</v>
      </c>
      <c r="H9" s="73"/>
      <c r="K9" s="73" t="s">
        <v>136</v>
      </c>
      <c r="L9" s="73"/>
      <c r="M9" s="72" t="s">
        <v>167</v>
      </c>
      <c r="N9" s="73"/>
      <c r="O9" s="72" t="s">
        <v>103</v>
      </c>
    </row>
    <row r="10" spans="1:16" s="72" customFormat="1" ht="18.75" customHeight="1" x14ac:dyDescent="0.2">
      <c r="C10" s="126" t="s">
        <v>137</v>
      </c>
      <c r="D10" s="73"/>
      <c r="E10" s="126" t="s">
        <v>96</v>
      </c>
      <c r="F10" s="73"/>
      <c r="G10" s="126" t="s">
        <v>98</v>
      </c>
      <c r="H10" s="73"/>
      <c r="I10" s="126" t="s">
        <v>99</v>
      </c>
      <c r="J10" s="73"/>
      <c r="K10" s="126" t="s">
        <v>97</v>
      </c>
      <c r="L10" s="73"/>
      <c r="M10" s="126" t="s">
        <v>132</v>
      </c>
      <c r="N10" s="73"/>
      <c r="O10" s="126" t="s">
        <v>135</v>
      </c>
    </row>
    <row r="11" spans="1:16" s="75" customFormat="1" ht="18.75" customHeight="1" x14ac:dyDescent="0.2">
      <c r="A11" s="127" t="s">
        <v>194</v>
      </c>
      <c r="C11" s="76">
        <v>1666827</v>
      </c>
      <c r="D11" s="77"/>
      <c r="E11" s="76">
        <v>2062461</v>
      </c>
      <c r="F11" s="77"/>
      <c r="G11" s="76">
        <v>211675</v>
      </c>
      <c r="H11" s="77"/>
      <c r="I11" s="76">
        <v>1449857</v>
      </c>
      <c r="J11" s="77"/>
      <c r="K11" s="76">
        <v>139043</v>
      </c>
      <c r="L11" s="76"/>
      <c r="M11" s="76">
        <f>SUM(K11:L11)</f>
        <v>139043</v>
      </c>
      <c r="N11" s="77"/>
      <c r="O11" s="78">
        <f>SUM(C11:I11,M11)</f>
        <v>5529863</v>
      </c>
    </row>
    <row r="12" spans="1:16" s="75" customFormat="1" ht="18.75" customHeight="1" x14ac:dyDescent="0.2">
      <c r="A12" s="79" t="s">
        <v>172</v>
      </c>
      <c r="C12" s="76">
        <v>0</v>
      </c>
      <c r="D12" s="77"/>
      <c r="E12" s="76">
        <v>0</v>
      </c>
      <c r="F12" s="77"/>
      <c r="G12" s="76">
        <v>0</v>
      </c>
      <c r="H12" s="77"/>
      <c r="I12" s="76">
        <v>159428</v>
      </c>
      <c r="J12" s="77"/>
      <c r="K12" s="76">
        <v>0</v>
      </c>
      <c r="L12" s="76"/>
      <c r="M12" s="76">
        <f>SUM(K12:L12)</f>
        <v>0</v>
      </c>
      <c r="N12" s="77"/>
      <c r="O12" s="76">
        <f>SUM(C12:I12,M12)</f>
        <v>159428</v>
      </c>
    </row>
    <row r="13" spans="1:16" s="75" customFormat="1" ht="18.75" customHeight="1" x14ac:dyDescent="0.2">
      <c r="A13" s="79" t="s">
        <v>157</v>
      </c>
      <c r="C13" s="80">
        <v>0</v>
      </c>
      <c r="D13" s="77"/>
      <c r="E13" s="80">
        <v>0</v>
      </c>
      <c r="F13" s="77"/>
      <c r="G13" s="80">
        <v>0</v>
      </c>
      <c r="H13" s="77"/>
      <c r="I13" s="80">
        <v>0</v>
      </c>
      <c r="J13" s="77"/>
      <c r="K13" s="80">
        <v>0</v>
      </c>
      <c r="L13" s="81"/>
      <c r="M13" s="80">
        <f>SUM(K13:L13)</f>
        <v>0</v>
      </c>
      <c r="N13" s="77"/>
      <c r="O13" s="82">
        <f>SUM(C13:I13,M13)</f>
        <v>0</v>
      </c>
    </row>
    <row r="14" spans="1:16" ht="18.75" customHeight="1" x14ac:dyDescent="0.2">
      <c r="A14" s="69" t="s">
        <v>166</v>
      </c>
      <c r="C14" s="80">
        <f>SUM(C12:C13)</f>
        <v>0</v>
      </c>
      <c r="D14" s="77"/>
      <c r="E14" s="80">
        <f>SUM(E12:E13)</f>
        <v>0</v>
      </c>
      <c r="F14" s="77"/>
      <c r="G14" s="80">
        <f>SUM(G12:G13)</f>
        <v>0</v>
      </c>
      <c r="H14" s="77"/>
      <c r="I14" s="80">
        <f>SUM(I12:I13)</f>
        <v>159428</v>
      </c>
      <c r="J14" s="77"/>
      <c r="K14" s="80">
        <f>SUM(K12:K13)</f>
        <v>0</v>
      </c>
      <c r="L14" s="81"/>
      <c r="M14" s="80">
        <f>SUM(M12:M13)</f>
        <v>0</v>
      </c>
      <c r="N14" s="77"/>
      <c r="O14" s="80">
        <f>SUM(O12:O13)</f>
        <v>159428</v>
      </c>
    </row>
    <row r="15" spans="1:16" ht="18.75" customHeight="1" thickBot="1" x14ac:dyDescent="0.25">
      <c r="A15" s="127" t="s">
        <v>193</v>
      </c>
      <c r="C15" s="83">
        <f>SUM(C11,C14)</f>
        <v>1666827</v>
      </c>
      <c r="D15" s="77"/>
      <c r="E15" s="83">
        <f>SUM(E11,E14)</f>
        <v>2062461</v>
      </c>
      <c r="F15" s="77"/>
      <c r="G15" s="83">
        <f>SUM(G11,G14)</f>
        <v>211675</v>
      </c>
      <c r="H15" s="77"/>
      <c r="I15" s="83">
        <f>SUM(I11,I14)</f>
        <v>1609285</v>
      </c>
      <c r="J15" s="77"/>
      <c r="K15" s="83">
        <f>SUM(K11,K14)</f>
        <v>139043</v>
      </c>
      <c r="L15" s="76"/>
      <c r="M15" s="83">
        <f>SUM(M11,M14)</f>
        <v>139043</v>
      </c>
      <c r="N15" s="77"/>
      <c r="O15" s="83">
        <f>SUM(O11,O14)</f>
        <v>5689291</v>
      </c>
    </row>
    <row r="16" spans="1:16" ht="18.75" customHeight="1" thickTop="1" x14ac:dyDescent="0.2">
      <c r="C16" s="84"/>
      <c r="D16" s="85"/>
      <c r="E16" s="84"/>
      <c r="F16" s="85"/>
      <c r="G16" s="84"/>
      <c r="H16" s="84"/>
      <c r="I16" s="84"/>
      <c r="J16" s="85"/>
      <c r="K16" s="84"/>
      <c r="L16" s="84"/>
      <c r="M16" s="84"/>
      <c r="N16" s="84"/>
      <c r="O16" s="84"/>
    </row>
    <row r="17" spans="1:31" s="69" customFormat="1" ht="18.75" customHeight="1" x14ac:dyDescent="0.2">
      <c r="A17" s="127" t="s">
        <v>237</v>
      </c>
      <c r="C17" s="76">
        <f>C15</f>
        <v>1666827</v>
      </c>
      <c r="D17" s="77"/>
      <c r="E17" s="76">
        <f>E15</f>
        <v>2062461</v>
      </c>
      <c r="F17" s="77"/>
      <c r="G17" s="76">
        <f>G15</f>
        <v>211675</v>
      </c>
      <c r="H17" s="77"/>
      <c r="I17" s="76">
        <v>901647</v>
      </c>
      <c r="J17" s="77"/>
      <c r="K17" s="76">
        <v>141313</v>
      </c>
      <c r="L17" s="76"/>
      <c r="M17" s="76">
        <f>SUM(K17:L17)</f>
        <v>141313</v>
      </c>
      <c r="N17" s="77"/>
      <c r="O17" s="76">
        <f>SUM(C17:I17,M17)</f>
        <v>4983923</v>
      </c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</row>
    <row r="18" spans="1:31" s="79" customFormat="1" ht="18" customHeight="1" x14ac:dyDescent="0.2">
      <c r="A18" s="79" t="s">
        <v>201</v>
      </c>
      <c r="C18" s="76"/>
      <c r="D18" s="77"/>
      <c r="E18" s="76"/>
      <c r="F18" s="77"/>
      <c r="G18" s="76"/>
      <c r="H18" s="77"/>
      <c r="I18" s="76"/>
      <c r="J18" s="77"/>
      <c r="K18" s="76"/>
      <c r="L18" s="77"/>
      <c r="M18" s="76"/>
      <c r="N18" s="76"/>
      <c r="O18" s="76"/>
      <c r="P18" s="77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</row>
    <row r="19" spans="1:31" s="79" customFormat="1" ht="18" customHeight="1" x14ac:dyDescent="0.2">
      <c r="A19" s="79" t="s">
        <v>202</v>
      </c>
      <c r="C19" s="82">
        <v>0</v>
      </c>
      <c r="D19" s="77"/>
      <c r="E19" s="82">
        <v>0</v>
      </c>
      <c r="F19" s="77"/>
      <c r="G19" s="82">
        <v>0</v>
      </c>
      <c r="H19" s="77"/>
      <c r="I19" s="82">
        <v>-564</v>
      </c>
      <c r="J19" s="77"/>
      <c r="K19" s="82"/>
      <c r="L19" s="77"/>
      <c r="M19" s="82">
        <v>0</v>
      </c>
      <c r="N19" s="76"/>
      <c r="O19" s="82">
        <f>SUM(C19:I19)+M19</f>
        <v>-564</v>
      </c>
      <c r="P19" s="77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</row>
    <row r="20" spans="1:31" s="79" customFormat="1" ht="18" customHeight="1" x14ac:dyDescent="0.2">
      <c r="A20" s="127" t="s">
        <v>223</v>
      </c>
      <c r="C20" s="76">
        <f>SUM(C17:C19)</f>
        <v>1666827</v>
      </c>
      <c r="D20" s="77"/>
      <c r="E20" s="76">
        <f>SUM(E17:E19)</f>
        <v>2062461</v>
      </c>
      <c r="F20" s="77"/>
      <c r="G20" s="76">
        <f>SUM(G17:G19)</f>
        <v>211675</v>
      </c>
      <c r="H20" s="77"/>
      <c r="I20" s="76">
        <f>SUM(I17:I19)</f>
        <v>901083</v>
      </c>
      <c r="J20" s="77"/>
      <c r="K20" s="76">
        <f>SUM(K17:K19)</f>
        <v>141313</v>
      </c>
      <c r="L20" s="77"/>
      <c r="M20" s="76">
        <f>SUM(M17:M19)</f>
        <v>141313</v>
      </c>
      <c r="N20" s="76"/>
      <c r="O20" s="76">
        <f>SUM(O17:O19)</f>
        <v>4983359</v>
      </c>
      <c r="P20" s="77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</row>
    <row r="21" spans="1:31" s="69" customFormat="1" ht="18.75" customHeight="1" x14ac:dyDescent="0.2">
      <c r="A21" s="79" t="s">
        <v>172</v>
      </c>
      <c r="C21" s="76">
        <v>0</v>
      </c>
      <c r="D21" s="77"/>
      <c r="E21" s="76">
        <v>0</v>
      </c>
      <c r="F21" s="77"/>
      <c r="G21" s="76">
        <v>0</v>
      </c>
      <c r="H21" s="77"/>
      <c r="I21" s="76">
        <v>493</v>
      </c>
      <c r="J21" s="77"/>
      <c r="K21" s="76">
        <v>0</v>
      </c>
      <c r="L21" s="76"/>
      <c r="M21" s="76">
        <f>SUM(K21:L21)</f>
        <v>0</v>
      </c>
      <c r="N21" s="77"/>
      <c r="O21" s="76">
        <f>SUM(C21:I21,M21)</f>
        <v>493</v>
      </c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</row>
    <row r="22" spans="1:31" s="69" customFormat="1" ht="18.75" customHeight="1" x14ac:dyDescent="0.2">
      <c r="A22" s="79" t="s">
        <v>157</v>
      </c>
      <c r="C22" s="80">
        <v>0</v>
      </c>
      <c r="D22" s="77"/>
      <c r="E22" s="80">
        <v>0</v>
      </c>
      <c r="F22" s="77"/>
      <c r="G22" s="80">
        <v>0</v>
      </c>
      <c r="H22" s="77"/>
      <c r="I22" s="80">
        <v>0</v>
      </c>
      <c r="J22" s="77"/>
      <c r="K22" s="80">
        <v>0</v>
      </c>
      <c r="L22" s="81"/>
      <c r="M22" s="80">
        <f>SUM(K22:L22)</f>
        <v>0</v>
      </c>
      <c r="N22" s="77"/>
      <c r="O22" s="82">
        <f>SUM(C22:I22,M22)</f>
        <v>0</v>
      </c>
    </row>
    <row r="23" spans="1:31" ht="20.25" customHeight="1" x14ac:dyDescent="0.2">
      <c r="A23" s="69" t="s">
        <v>145</v>
      </c>
      <c r="C23" s="80">
        <f>SUM(C21:C22)</f>
        <v>0</v>
      </c>
      <c r="D23" s="77"/>
      <c r="E23" s="80">
        <f>SUM(E21:E22)</f>
        <v>0</v>
      </c>
      <c r="F23" s="77"/>
      <c r="G23" s="80">
        <f>SUM(G21:G22)</f>
        <v>0</v>
      </c>
      <c r="H23" s="77"/>
      <c r="I23" s="80">
        <f>SUM(I21:I22)</f>
        <v>493</v>
      </c>
      <c r="J23" s="77"/>
      <c r="K23" s="80">
        <f>SUM(K21:K22)</f>
        <v>0</v>
      </c>
      <c r="L23" s="81"/>
      <c r="M23" s="80">
        <f>SUM(M21:M22)</f>
        <v>0</v>
      </c>
      <c r="N23" s="77"/>
      <c r="O23" s="80">
        <f>SUM(O21:O22)</f>
        <v>493</v>
      </c>
    </row>
    <row r="24" spans="1:31" ht="18.75" customHeight="1" thickBot="1" x14ac:dyDescent="0.25">
      <c r="A24" s="127" t="s">
        <v>211</v>
      </c>
      <c r="C24" s="83">
        <f>SUM(C20,C23)</f>
        <v>1666827</v>
      </c>
      <c r="D24" s="77"/>
      <c r="E24" s="83">
        <f>SUM(E20,E23)</f>
        <v>2062461</v>
      </c>
      <c r="F24" s="77"/>
      <c r="G24" s="83">
        <f>SUM(G20,G23)</f>
        <v>211675</v>
      </c>
      <c r="H24" s="77"/>
      <c r="I24" s="83">
        <f>SUM(I20,I23)</f>
        <v>901576</v>
      </c>
      <c r="J24" s="77"/>
      <c r="K24" s="83">
        <f>SUM(K20,K23)</f>
        <v>141313</v>
      </c>
      <c r="L24" s="76"/>
      <c r="M24" s="83">
        <f>SUM(M20,M23)</f>
        <v>141313</v>
      </c>
      <c r="N24" s="77"/>
      <c r="O24" s="83">
        <f>SUM(O20,O23)</f>
        <v>4983852</v>
      </c>
    </row>
    <row r="25" spans="1:31" ht="18.75" customHeight="1" thickTop="1" x14ac:dyDescent="0.2">
      <c r="A25" s="127"/>
      <c r="C25" s="94">
        <f>SUM(C17-BS!J76)</f>
        <v>0</v>
      </c>
      <c r="D25" s="95"/>
      <c r="E25" s="94">
        <f>SUM(E17-BS!J77)</f>
        <v>0</v>
      </c>
      <c r="F25" s="95"/>
      <c r="G25" s="94">
        <f>SUM(G17-BS!J80)</f>
        <v>0</v>
      </c>
      <c r="H25" s="95"/>
      <c r="I25" s="94">
        <f>SUM(I17-BS!J81)</f>
        <v>0</v>
      </c>
      <c r="J25" s="95"/>
      <c r="K25" s="94"/>
      <c r="L25" s="94"/>
      <c r="M25" s="94">
        <f>SUM(M17-BS!J82)</f>
        <v>0</v>
      </c>
      <c r="N25" s="95"/>
      <c r="O25" s="94">
        <f>SUM(O17-BS!J85)</f>
        <v>0</v>
      </c>
    </row>
    <row r="26" spans="1:31" ht="18.75" customHeight="1" x14ac:dyDescent="0.2">
      <c r="C26" s="96">
        <f>SUM(C24-BS!H76)</f>
        <v>0</v>
      </c>
      <c r="D26" s="97"/>
      <c r="E26" s="96">
        <f>SUM(E24-BS!H77)</f>
        <v>0</v>
      </c>
      <c r="F26" s="97"/>
      <c r="G26" s="96">
        <f>SUM(G24-BS!H80)</f>
        <v>0</v>
      </c>
      <c r="H26" s="98"/>
      <c r="I26" s="96">
        <f>SUM(I24-BS!H81)</f>
        <v>0</v>
      </c>
      <c r="J26" s="97"/>
      <c r="K26" s="96"/>
      <c r="L26" s="98"/>
      <c r="M26" s="96">
        <f>SUM(M24-BS!H82)</f>
        <v>0</v>
      </c>
      <c r="N26" s="98"/>
      <c r="O26" s="96">
        <f>SUM(O24-BS!H85)</f>
        <v>0</v>
      </c>
    </row>
    <row r="27" spans="1:31" ht="18.75" customHeight="1" x14ac:dyDescent="0.2">
      <c r="A27" s="69" t="s">
        <v>230</v>
      </c>
    </row>
  </sheetData>
  <mergeCells count="5">
    <mergeCell ref="G8:I8"/>
    <mergeCell ref="A4:P4"/>
    <mergeCell ref="A2:O2"/>
    <mergeCell ref="A3:O3"/>
    <mergeCell ref="C6:O6"/>
  </mergeCells>
  <phoneticPr fontId="9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91" fitToHeight="0" orientation="landscape" r:id="rId1"/>
  <rowBreaks count="6" manualBreakCount="6">
    <brk id="55" max="16383" man="1"/>
    <brk id="87" max="16383" man="1"/>
    <brk id="130" max="16383" man="1"/>
    <brk id="148" max="16383" man="1"/>
    <brk id="187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9"/>
  <sheetViews>
    <sheetView showGridLines="0" view="pageBreakPreview" topLeftCell="A68" zoomScale="85" zoomScaleNormal="100" zoomScaleSheetLayoutView="85" workbookViewId="0">
      <selection activeCell="D79" sqref="D79"/>
    </sheetView>
  </sheetViews>
  <sheetFormatPr defaultColWidth="9.140625" defaultRowHeight="22.5" customHeight="1" x14ac:dyDescent="0.2"/>
  <cols>
    <col min="1" max="1" width="50.42578125" style="3" customWidth="1"/>
    <col min="2" max="2" width="5.7109375" style="3" customWidth="1"/>
    <col min="3" max="3" width="1.28515625" style="3" customWidth="1"/>
    <col min="4" max="4" width="14.5703125" style="3" bestFit="1" customWidth="1"/>
    <col min="5" max="5" width="1.28515625" style="3" customWidth="1"/>
    <col min="6" max="6" width="13.285156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0" s="103" customFormat="1" ht="18.95" customHeight="1" x14ac:dyDescent="0.2">
      <c r="J1" s="2" t="s">
        <v>143</v>
      </c>
    </row>
    <row r="2" spans="1:10" s="103" customFormat="1" ht="18.95" customHeight="1" x14ac:dyDescent="0.2">
      <c r="A2" s="103" t="s">
        <v>0</v>
      </c>
      <c r="J2" s="31"/>
    </row>
    <row r="3" spans="1:10" s="103" customFormat="1" ht="18.95" customHeight="1" x14ac:dyDescent="0.2">
      <c r="A3" s="103" t="s">
        <v>59</v>
      </c>
    </row>
    <row r="4" spans="1:10" s="103" customFormat="1" ht="18.95" customHeight="1" x14ac:dyDescent="0.2">
      <c r="A4" s="103" t="s">
        <v>210</v>
      </c>
    </row>
    <row r="5" spans="1:10" ht="18.95" customHeight="1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144</v>
      </c>
    </row>
    <row r="6" spans="1:10" s="103" customFormat="1" ht="18.95" customHeight="1" x14ac:dyDescent="0.2">
      <c r="A6" s="4"/>
      <c r="B6" s="4"/>
      <c r="C6" s="4"/>
      <c r="D6" s="5"/>
      <c r="E6" s="104" t="s">
        <v>1</v>
      </c>
      <c r="F6" s="5"/>
      <c r="G6" s="4"/>
      <c r="H6" s="5"/>
      <c r="I6" s="104" t="s">
        <v>2</v>
      </c>
      <c r="J6" s="5"/>
    </row>
    <row r="7" spans="1:10" ht="18.95" customHeight="1" x14ac:dyDescent="0.2">
      <c r="B7" s="6"/>
      <c r="D7" s="6">
        <v>2563</v>
      </c>
      <c r="F7" s="6">
        <v>2562</v>
      </c>
      <c r="H7" s="6">
        <v>2563</v>
      </c>
      <c r="J7" s="6">
        <v>2562</v>
      </c>
    </row>
    <row r="8" spans="1:10" ht="18.95" customHeight="1" x14ac:dyDescent="0.2">
      <c r="B8" s="6"/>
      <c r="D8" s="6"/>
      <c r="F8" s="15"/>
      <c r="H8" s="6"/>
      <c r="J8" s="6"/>
    </row>
    <row r="9" spans="1:10" ht="18.95" customHeight="1" x14ac:dyDescent="0.2">
      <c r="A9" s="103" t="s">
        <v>60</v>
      </c>
    </row>
    <row r="10" spans="1:10" ht="18.95" customHeight="1" x14ac:dyDescent="0.2">
      <c r="A10" s="3" t="s">
        <v>218</v>
      </c>
      <c r="D10" s="8">
        <f>SUM('PL&amp;OCI'!D27)</f>
        <v>13655</v>
      </c>
      <c r="F10" s="8">
        <f>SUM('PL&amp;OCI'!F27)</f>
        <v>141825</v>
      </c>
      <c r="H10" s="8">
        <f>SUM('PL&amp;OCI'!H27)</f>
        <v>919</v>
      </c>
      <c r="J10" s="8">
        <f>SUM('PL&amp;OCI'!J27)</f>
        <v>158507</v>
      </c>
    </row>
    <row r="11" spans="1:10" ht="18.95" customHeight="1" x14ac:dyDescent="0.2">
      <c r="A11" s="3" t="s">
        <v>238</v>
      </c>
      <c r="D11" s="8"/>
      <c r="E11" s="8"/>
      <c r="F11" s="8"/>
      <c r="G11" s="8"/>
      <c r="H11" s="8"/>
      <c r="I11" s="8"/>
      <c r="J11" s="8"/>
    </row>
    <row r="12" spans="1:10" ht="18.95" customHeight="1" x14ac:dyDescent="0.2">
      <c r="A12" s="3" t="s">
        <v>162</v>
      </c>
      <c r="D12" s="8"/>
      <c r="E12" s="8"/>
      <c r="F12" s="8"/>
      <c r="G12" s="8"/>
      <c r="H12" s="8"/>
      <c r="I12" s="8"/>
      <c r="J12" s="8"/>
    </row>
    <row r="13" spans="1:10" ht="18.95" customHeight="1" x14ac:dyDescent="0.2">
      <c r="A13" s="3" t="s">
        <v>61</v>
      </c>
      <c r="D13" s="8">
        <v>117233</v>
      </c>
      <c r="E13" s="8"/>
      <c r="F13" s="8">
        <v>96265</v>
      </c>
      <c r="G13" s="8"/>
      <c r="H13" s="8">
        <v>3032</v>
      </c>
      <c r="I13" s="8"/>
      <c r="J13" s="8">
        <v>1829</v>
      </c>
    </row>
    <row r="14" spans="1:10" ht="18.95" customHeight="1" x14ac:dyDescent="0.2">
      <c r="A14" s="3" t="s">
        <v>62</v>
      </c>
      <c r="D14" s="8">
        <v>0</v>
      </c>
      <c r="E14" s="8"/>
      <c r="F14" s="8">
        <v>608</v>
      </c>
      <c r="G14" s="8"/>
      <c r="H14" s="9">
        <v>0</v>
      </c>
      <c r="I14" s="8"/>
      <c r="J14" s="9">
        <v>0</v>
      </c>
    </row>
    <row r="15" spans="1:10" ht="18.95" customHeight="1" x14ac:dyDescent="0.2">
      <c r="A15" s="3" t="s">
        <v>182</v>
      </c>
      <c r="D15" s="9">
        <v>-411</v>
      </c>
      <c r="E15" s="8"/>
      <c r="F15" s="9">
        <v>624</v>
      </c>
      <c r="G15" s="8"/>
      <c r="H15" s="9">
        <v>-30</v>
      </c>
      <c r="I15" s="8"/>
      <c r="J15" s="9">
        <v>0</v>
      </c>
    </row>
    <row r="16" spans="1:10" ht="18.95" customHeight="1" x14ac:dyDescent="0.2">
      <c r="A16" s="3" t="s">
        <v>239</v>
      </c>
      <c r="D16" s="9">
        <v>-255</v>
      </c>
      <c r="E16" s="8"/>
      <c r="F16" s="9">
        <v>822</v>
      </c>
      <c r="G16" s="8"/>
      <c r="H16" s="9">
        <v>0</v>
      </c>
      <c r="I16" s="8"/>
      <c r="J16" s="9">
        <v>0</v>
      </c>
    </row>
    <row r="17" spans="1:10" ht="18.95" customHeight="1" x14ac:dyDescent="0.2">
      <c r="A17" s="3" t="s">
        <v>198</v>
      </c>
      <c r="D17" s="16">
        <v>-7271</v>
      </c>
      <c r="E17" s="8"/>
      <c r="F17" s="16">
        <v>-10107</v>
      </c>
      <c r="G17" s="8"/>
      <c r="H17" s="9">
        <v>0</v>
      </c>
      <c r="I17" s="8"/>
      <c r="J17" s="9">
        <v>0</v>
      </c>
    </row>
    <row r="18" spans="1:10" ht="18.95" customHeight="1" x14ac:dyDescent="0.2">
      <c r="A18" s="3" t="s">
        <v>192</v>
      </c>
      <c r="D18" s="9">
        <v>-62</v>
      </c>
      <c r="E18" s="8"/>
      <c r="F18" s="9">
        <v>-24</v>
      </c>
      <c r="G18" s="8"/>
      <c r="H18" s="9" t="s">
        <v>219</v>
      </c>
      <c r="I18" s="8"/>
      <c r="J18" s="9">
        <v>-4</v>
      </c>
    </row>
    <row r="19" spans="1:10" ht="18.95" customHeight="1" x14ac:dyDescent="0.2">
      <c r="A19" s="3" t="s">
        <v>196</v>
      </c>
      <c r="D19" s="9" t="s">
        <v>219</v>
      </c>
      <c r="E19" s="8"/>
      <c r="F19" s="9">
        <v>0</v>
      </c>
      <c r="G19" s="8"/>
      <c r="H19" s="9">
        <v>0</v>
      </c>
      <c r="I19" s="8"/>
      <c r="J19" s="9">
        <v>-164634</v>
      </c>
    </row>
    <row r="20" spans="1:10" ht="18.95" customHeight="1" x14ac:dyDescent="0.2">
      <c r="A20" s="3" t="s">
        <v>168</v>
      </c>
      <c r="D20" s="8">
        <v>8</v>
      </c>
      <c r="E20" s="8"/>
      <c r="F20" s="8">
        <v>59</v>
      </c>
      <c r="G20" s="8"/>
      <c r="H20" s="10">
        <v>0</v>
      </c>
      <c r="I20" s="8"/>
      <c r="J20" s="10">
        <v>0</v>
      </c>
    </row>
    <row r="21" spans="1:10" ht="18.95" customHeight="1" x14ac:dyDescent="0.2">
      <c r="A21" s="30" t="s">
        <v>178</v>
      </c>
      <c r="D21" s="8">
        <v>1328</v>
      </c>
      <c r="E21" s="8"/>
      <c r="F21" s="8">
        <v>2208</v>
      </c>
      <c r="G21" s="8"/>
      <c r="H21" s="9">
        <v>126</v>
      </c>
      <c r="I21" s="8"/>
      <c r="J21" s="9">
        <v>1105</v>
      </c>
    </row>
    <row r="22" spans="1:10" ht="18.95" customHeight="1" x14ac:dyDescent="0.2">
      <c r="A22" s="30" t="s">
        <v>188</v>
      </c>
      <c r="D22" s="8">
        <v>-1605</v>
      </c>
      <c r="E22" s="8"/>
      <c r="F22" s="8">
        <v>-300</v>
      </c>
      <c r="G22" s="8"/>
      <c r="H22" s="9">
        <v>0</v>
      </c>
      <c r="I22" s="8"/>
      <c r="J22" s="9">
        <v>0</v>
      </c>
    </row>
    <row r="23" spans="1:10" ht="18.95" customHeight="1" x14ac:dyDescent="0.2">
      <c r="A23" s="23" t="s">
        <v>63</v>
      </c>
      <c r="D23" s="9">
        <v>-14351</v>
      </c>
      <c r="E23" s="9"/>
      <c r="F23" s="9">
        <v>-11732</v>
      </c>
      <c r="G23" s="8"/>
      <c r="H23" s="9">
        <v>-26816</v>
      </c>
      <c r="I23" s="8"/>
      <c r="J23" s="9">
        <v>-11621</v>
      </c>
    </row>
    <row r="24" spans="1:10" ht="18.95" customHeight="1" x14ac:dyDescent="0.2">
      <c r="A24" s="23" t="s">
        <v>64</v>
      </c>
      <c r="D24" s="11">
        <v>59758</v>
      </c>
      <c r="E24" s="9"/>
      <c r="F24" s="11">
        <v>35680</v>
      </c>
      <c r="G24" s="8"/>
      <c r="H24" s="11">
        <v>24453</v>
      </c>
      <c r="I24" s="8"/>
      <c r="J24" s="11">
        <v>11351</v>
      </c>
    </row>
    <row r="25" spans="1:10" ht="18.95" customHeight="1" x14ac:dyDescent="0.2">
      <c r="A25" s="23" t="s">
        <v>65</v>
      </c>
      <c r="D25" s="13"/>
      <c r="E25" s="9"/>
      <c r="F25" s="13"/>
      <c r="G25" s="8"/>
      <c r="H25" s="13"/>
      <c r="I25" s="8"/>
      <c r="J25" s="13"/>
    </row>
    <row r="26" spans="1:10" ht="18.95" customHeight="1" x14ac:dyDescent="0.2">
      <c r="A26" s="23" t="s">
        <v>66</v>
      </c>
      <c r="D26" s="13">
        <f>SUM(D10:D24)</f>
        <v>168027</v>
      </c>
      <c r="E26" s="8"/>
      <c r="F26" s="13">
        <f>SUM(F10:F24)</f>
        <v>255928</v>
      </c>
      <c r="G26" s="8"/>
      <c r="H26" s="63">
        <f>SUM(H10:H24)</f>
        <v>1684</v>
      </c>
      <c r="I26" s="8"/>
      <c r="J26" s="63">
        <f>SUM(J10:J24)</f>
        <v>-3467</v>
      </c>
    </row>
    <row r="27" spans="1:10" ht="18.95" customHeight="1" x14ac:dyDescent="0.2">
      <c r="A27" s="3" t="s">
        <v>67</v>
      </c>
      <c r="D27" s="8"/>
      <c r="E27" s="8"/>
      <c r="F27" s="8"/>
      <c r="G27" s="8"/>
      <c r="H27" s="8"/>
      <c r="I27" s="8"/>
      <c r="J27" s="8"/>
    </row>
    <row r="28" spans="1:10" ht="18.95" customHeight="1" x14ac:dyDescent="0.2">
      <c r="A28" s="30" t="s">
        <v>123</v>
      </c>
      <c r="D28" s="8">
        <v>75994</v>
      </c>
      <c r="E28" s="8"/>
      <c r="F28" s="8">
        <v>34108</v>
      </c>
      <c r="G28" s="8"/>
      <c r="H28" s="8">
        <v>-35960</v>
      </c>
      <c r="I28" s="8"/>
      <c r="J28" s="8">
        <f>-11720-5754</f>
        <v>-17474</v>
      </c>
    </row>
    <row r="29" spans="1:10" ht="18.95" customHeight="1" x14ac:dyDescent="0.2">
      <c r="A29" s="3" t="s">
        <v>68</v>
      </c>
      <c r="D29" s="8">
        <v>-4517</v>
      </c>
      <c r="E29" s="8"/>
      <c r="F29" s="8">
        <v>7016</v>
      </c>
      <c r="G29" s="8"/>
      <c r="H29" s="8">
        <v>0</v>
      </c>
      <c r="I29" s="8"/>
      <c r="J29" s="8">
        <v>0</v>
      </c>
    </row>
    <row r="30" spans="1:10" ht="18.95" customHeight="1" x14ac:dyDescent="0.2">
      <c r="A30" s="3" t="s">
        <v>69</v>
      </c>
      <c r="D30" s="8">
        <v>-178301</v>
      </c>
      <c r="E30" s="8"/>
      <c r="F30" s="8">
        <v>-161464</v>
      </c>
      <c r="G30" s="8"/>
      <c r="H30" s="9">
        <v>0</v>
      </c>
      <c r="I30" s="8"/>
      <c r="J30" s="9">
        <v>0</v>
      </c>
    </row>
    <row r="31" spans="1:10" ht="18.95" customHeight="1" x14ac:dyDescent="0.2">
      <c r="A31" s="3" t="s">
        <v>203</v>
      </c>
      <c r="D31" s="8">
        <v>-12527</v>
      </c>
      <c r="E31" s="8"/>
      <c r="F31" s="8">
        <v>-36325</v>
      </c>
      <c r="G31" s="8"/>
      <c r="H31" s="9">
        <v>0</v>
      </c>
      <c r="I31" s="8"/>
      <c r="J31" s="9">
        <v>0</v>
      </c>
    </row>
    <row r="32" spans="1:10" ht="18.95" customHeight="1" x14ac:dyDescent="0.2">
      <c r="A32" s="3" t="s">
        <v>70</v>
      </c>
      <c r="D32" s="8">
        <v>57612</v>
      </c>
      <c r="E32" s="8"/>
      <c r="F32" s="8">
        <v>78918</v>
      </c>
      <c r="G32" s="8"/>
      <c r="H32" s="8">
        <v>-2852</v>
      </c>
      <c r="I32" s="8"/>
      <c r="J32" s="8">
        <v>-1538</v>
      </c>
    </row>
    <row r="33" spans="1:10" ht="18.95" customHeight="1" x14ac:dyDescent="0.2">
      <c r="A33" s="3" t="s">
        <v>71</v>
      </c>
      <c r="D33" s="8">
        <v>72686</v>
      </c>
      <c r="E33" s="8"/>
      <c r="F33" s="8">
        <v>39900</v>
      </c>
      <c r="G33" s="8"/>
      <c r="H33" s="9">
        <v>0</v>
      </c>
      <c r="I33" s="8"/>
      <c r="J33" s="9">
        <v>0</v>
      </c>
    </row>
    <row r="34" spans="1:10" ht="18.95" customHeight="1" x14ac:dyDescent="0.2">
      <c r="A34" s="3" t="s">
        <v>72</v>
      </c>
      <c r="D34" s="8">
        <v>-682</v>
      </c>
      <c r="E34" s="8"/>
      <c r="F34" s="8">
        <v>-323</v>
      </c>
      <c r="G34" s="8"/>
      <c r="H34" s="8">
        <v>0</v>
      </c>
      <c r="I34" s="8"/>
      <c r="J34" s="8">
        <v>0</v>
      </c>
    </row>
    <row r="35" spans="1:10" ht="18.95" customHeight="1" x14ac:dyDescent="0.2">
      <c r="A35" s="3" t="s">
        <v>74</v>
      </c>
      <c r="D35" s="8"/>
      <c r="E35" s="8"/>
      <c r="F35" s="8"/>
      <c r="G35" s="8"/>
      <c r="H35" s="8"/>
      <c r="J35" s="8"/>
    </row>
    <row r="36" spans="1:10" ht="18.95" customHeight="1" x14ac:dyDescent="0.2">
      <c r="A36" s="29" t="s">
        <v>124</v>
      </c>
      <c r="D36" s="8">
        <v>-218603</v>
      </c>
      <c r="E36" s="8"/>
      <c r="F36" s="8">
        <v>-43897</v>
      </c>
      <c r="G36" s="8"/>
      <c r="H36" s="8">
        <v>7665</v>
      </c>
      <c r="I36" s="8"/>
      <c r="J36" s="8">
        <v>12421</v>
      </c>
    </row>
    <row r="37" spans="1:10" ht="18.95" customHeight="1" x14ac:dyDescent="0.2">
      <c r="A37" s="3" t="s">
        <v>159</v>
      </c>
      <c r="D37" s="8">
        <v>42513</v>
      </c>
      <c r="E37" s="8"/>
      <c r="F37" s="8">
        <v>14881</v>
      </c>
      <c r="G37" s="8"/>
      <c r="H37" s="8">
        <v>-175</v>
      </c>
      <c r="I37" s="8"/>
      <c r="J37" s="8">
        <v>-37</v>
      </c>
    </row>
    <row r="38" spans="1:10" ht="18.95" customHeight="1" x14ac:dyDescent="0.2">
      <c r="A38" s="3" t="s">
        <v>75</v>
      </c>
      <c r="D38" s="8">
        <v>6107</v>
      </c>
      <c r="E38" s="8"/>
      <c r="F38" s="8">
        <v>54634</v>
      </c>
      <c r="G38" s="8"/>
      <c r="H38" s="8">
        <v>-11296</v>
      </c>
      <c r="I38" s="8"/>
      <c r="J38" s="8">
        <v>6113</v>
      </c>
    </row>
    <row r="39" spans="1:10" ht="18.95" customHeight="1" x14ac:dyDescent="0.2">
      <c r="A39" s="3" t="s">
        <v>222</v>
      </c>
      <c r="D39" s="8">
        <v>-153</v>
      </c>
      <c r="E39" s="8"/>
      <c r="F39" s="8">
        <v>0</v>
      </c>
      <c r="G39" s="8"/>
      <c r="H39" s="8">
        <v>0</v>
      </c>
      <c r="I39" s="8"/>
      <c r="J39" s="8">
        <v>0</v>
      </c>
    </row>
    <row r="40" spans="1:10" ht="18.95" customHeight="1" x14ac:dyDescent="0.2">
      <c r="A40" s="3" t="s">
        <v>76</v>
      </c>
      <c r="D40" s="11">
        <v>4745</v>
      </c>
      <c r="E40" s="8"/>
      <c r="F40" s="11">
        <v>-1884</v>
      </c>
      <c r="G40" s="8"/>
      <c r="H40" s="11">
        <v>96</v>
      </c>
      <c r="I40" s="8"/>
      <c r="J40" s="11">
        <v>0</v>
      </c>
    </row>
    <row r="41" spans="1:10" ht="18.95" customHeight="1" x14ac:dyDescent="0.2">
      <c r="A41" s="24" t="s">
        <v>141</v>
      </c>
      <c r="D41" s="8">
        <f>SUM(D26:D40)</f>
        <v>12901</v>
      </c>
      <c r="E41" s="8"/>
      <c r="F41" s="8">
        <f>SUM(F26:F40)</f>
        <v>241492</v>
      </c>
      <c r="G41" s="8"/>
      <c r="H41" s="8">
        <f>SUM(H26:H40)</f>
        <v>-40838</v>
      </c>
      <c r="I41" s="8"/>
      <c r="J41" s="8">
        <f>SUM(J26:J40)</f>
        <v>-3982</v>
      </c>
    </row>
    <row r="42" spans="1:10" ht="18.95" customHeight="1" x14ac:dyDescent="0.2">
      <c r="A42" s="24" t="s">
        <v>77</v>
      </c>
      <c r="D42" s="8">
        <v>14351</v>
      </c>
      <c r="E42" s="8"/>
      <c r="F42" s="8">
        <v>11869</v>
      </c>
      <c r="G42" s="8"/>
      <c r="H42" s="8">
        <v>6739</v>
      </c>
      <c r="I42" s="8"/>
      <c r="J42" s="8">
        <v>10569</v>
      </c>
    </row>
    <row r="43" spans="1:10" ht="18.95" customHeight="1" x14ac:dyDescent="0.2">
      <c r="A43" s="3" t="s">
        <v>78</v>
      </c>
      <c r="D43" s="8">
        <v>-66386</v>
      </c>
      <c r="E43" s="8"/>
      <c r="F43" s="8">
        <v>-42340</v>
      </c>
      <c r="G43" s="8"/>
      <c r="H43" s="8">
        <v>-30608</v>
      </c>
      <c r="I43" s="8"/>
      <c r="J43" s="8">
        <v>-10371</v>
      </c>
    </row>
    <row r="44" spans="1:10" ht="18.95" customHeight="1" x14ac:dyDescent="0.2">
      <c r="A44" s="3" t="s">
        <v>160</v>
      </c>
      <c r="D44" s="19">
        <v>-11378</v>
      </c>
      <c r="E44" s="8"/>
      <c r="F44" s="19">
        <v>-9480</v>
      </c>
      <c r="G44" s="8"/>
      <c r="H44" s="19">
        <v>-911</v>
      </c>
      <c r="I44" s="8"/>
      <c r="J44" s="19">
        <v>-1172</v>
      </c>
    </row>
    <row r="45" spans="1:10" ht="18.95" customHeight="1" x14ac:dyDescent="0.2">
      <c r="A45" s="103" t="s">
        <v>79</v>
      </c>
      <c r="D45" s="11">
        <f>SUM(D41:D44)</f>
        <v>-50512</v>
      </c>
      <c r="E45" s="8"/>
      <c r="F45" s="11">
        <f>SUM(F41:F44)</f>
        <v>201541</v>
      </c>
      <c r="G45" s="8"/>
      <c r="H45" s="11">
        <f>SUM(H41:H44)</f>
        <v>-65618</v>
      </c>
      <c r="I45" s="8"/>
      <c r="J45" s="11">
        <f>SUM(J41:J44)</f>
        <v>-4956</v>
      </c>
    </row>
    <row r="46" spans="1:10" ht="18.95" customHeight="1" x14ac:dyDescent="0.2"/>
    <row r="47" spans="1:10" ht="19.5" x14ac:dyDescent="0.2">
      <c r="A47" s="3" t="s">
        <v>230</v>
      </c>
    </row>
    <row r="48" spans="1:10" s="103" customFormat="1" ht="20.25" x14ac:dyDescent="0.2">
      <c r="H48" s="34"/>
      <c r="J48" s="2" t="s">
        <v>143</v>
      </c>
    </row>
    <row r="49" spans="1:10" s="103" customFormat="1" ht="20.25" x14ac:dyDescent="0.2">
      <c r="A49" s="103" t="s">
        <v>0</v>
      </c>
      <c r="H49" s="34"/>
      <c r="J49" s="31"/>
    </row>
    <row r="50" spans="1:10" s="103" customFormat="1" ht="20.25" x14ac:dyDescent="0.2">
      <c r="A50" s="103" t="s">
        <v>73</v>
      </c>
      <c r="H50" s="34"/>
    </row>
    <row r="51" spans="1:10" s="103" customFormat="1" ht="20.25" x14ac:dyDescent="0.2">
      <c r="A51" s="103" t="s">
        <v>210</v>
      </c>
      <c r="H51" s="34"/>
    </row>
    <row r="52" spans="1:10" ht="19.5" x14ac:dyDescent="0.2">
      <c r="A52" s="1"/>
      <c r="B52" s="1"/>
      <c r="C52" s="1"/>
      <c r="D52" s="1"/>
      <c r="E52" s="1"/>
      <c r="F52" s="1"/>
      <c r="G52" s="1"/>
      <c r="H52" s="52"/>
      <c r="I52" s="1"/>
      <c r="J52" s="2" t="s">
        <v>144</v>
      </c>
    </row>
    <row r="53" spans="1:10" s="103" customFormat="1" ht="20.25" x14ac:dyDescent="0.2">
      <c r="A53" s="4"/>
      <c r="B53" s="4"/>
      <c r="C53" s="4"/>
      <c r="D53" s="5"/>
      <c r="E53" s="104" t="s">
        <v>1</v>
      </c>
      <c r="F53" s="5"/>
      <c r="G53" s="4"/>
      <c r="H53" s="64"/>
      <c r="I53" s="104" t="s">
        <v>2</v>
      </c>
      <c r="J53" s="5"/>
    </row>
    <row r="54" spans="1:10" ht="19.5" x14ac:dyDescent="0.2">
      <c r="B54" s="6"/>
      <c r="D54" s="6">
        <v>2563</v>
      </c>
      <c r="F54" s="6">
        <v>2562</v>
      </c>
      <c r="H54" s="6">
        <v>2563</v>
      </c>
      <c r="J54" s="6">
        <v>2562</v>
      </c>
    </row>
    <row r="55" spans="1:10" ht="19.5" x14ac:dyDescent="0.2">
      <c r="B55" s="6"/>
      <c r="D55" s="6"/>
      <c r="F55" s="15"/>
      <c r="H55" s="6"/>
      <c r="J55" s="6"/>
    </row>
    <row r="56" spans="1:10" ht="20.25" x14ac:dyDescent="0.2">
      <c r="A56" s="103" t="s">
        <v>80</v>
      </c>
      <c r="D56" s="8"/>
      <c r="E56" s="8"/>
      <c r="F56" s="8"/>
      <c r="G56" s="8"/>
      <c r="H56" s="8"/>
      <c r="I56" s="8"/>
      <c r="J56" s="8"/>
    </row>
    <row r="57" spans="1:10" ht="19.5" x14ac:dyDescent="0.2">
      <c r="A57" s="3" t="s">
        <v>221</v>
      </c>
      <c r="D57" s="8">
        <v>-9</v>
      </c>
      <c r="E57" s="8"/>
      <c r="F57" s="8">
        <v>0</v>
      </c>
      <c r="G57" s="8"/>
      <c r="H57" s="8">
        <v>0</v>
      </c>
      <c r="I57" s="8"/>
      <c r="J57" s="8">
        <v>0</v>
      </c>
    </row>
    <row r="58" spans="1:10" ht="19.5" x14ac:dyDescent="0.2">
      <c r="A58" s="3" t="s">
        <v>161</v>
      </c>
      <c r="D58" s="8">
        <v>0</v>
      </c>
      <c r="E58" s="8"/>
      <c r="F58" s="8">
        <v>0</v>
      </c>
      <c r="G58" s="8"/>
      <c r="H58" s="8">
        <v>320500</v>
      </c>
      <c r="I58" s="8"/>
      <c r="J58" s="8">
        <v>179500</v>
      </c>
    </row>
    <row r="59" spans="1:10" ht="19.5" x14ac:dyDescent="0.2">
      <c r="A59" s="3" t="s">
        <v>163</v>
      </c>
      <c r="D59" s="8">
        <v>0</v>
      </c>
      <c r="E59" s="8"/>
      <c r="F59" s="8">
        <v>0</v>
      </c>
      <c r="G59" s="8"/>
      <c r="H59" s="8">
        <v>-303000</v>
      </c>
      <c r="I59" s="8"/>
      <c r="J59" s="8">
        <v>-310500</v>
      </c>
    </row>
    <row r="60" spans="1:10" ht="19.5" x14ac:dyDescent="0.2">
      <c r="A60" s="3" t="s">
        <v>197</v>
      </c>
      <c r="D60" s="8">
        <v>0</v>
      </c>
      <c r="E60" s="8"/>
      <c r="F60" s="8">
        <v>0</v>
      </c>
      <c r="G60" s="8"/>
      <c r="H60" s="8">
        <v>0</v>
      </c>
      <c r="I60" s="8"/>
      <c r="J60" s="8">
        <v>164634</v>
      </c>
    </row>
    <row r="61" spans="1:10" ht="19.5" x14ac:dyDescent="0.2">
      <c r="A61" s="3" t="s">
        <v>204</v>
      </c>
      <c r="D61" s="8">
        <v>0</v>
      </c>
      <c r="E61" s="8"/>
      <c r="F61" s="8">
        <v>-91</v>
      </c>
      <c r="G61" s="8"/>
      <c r="H61" s="8">
        <v>0</v>
      </c>
      <c r="I61" s="8"/>
      <c r="J61" s="8">
        <v>-91</v>
      </c>
    </row>
    <row r="62" spans="1:10" ht="20.45" customHeight="1" x14ac:dyDescent="0.2">
      <c r="A62" s="3" t="s">
        <v>179</v>
      </c>
      <c r="D62" s="8">
        <v>0</v>
      </c>
      <c r="E62" s="8"/>
      <c r="F62" s="8">
        <v>-83319</v>
      </c>
      <c r="G62" s="8"/>
      <c r="H62" s="8">
        <v>0</v>
      </c>
      <c r="I62" s="8"/>
      <c r="J62" s="8">
        <v>0</v>
      </c>
    </row>
    <row r="63" spans="1:10" ht="19.5" x14ac:dyDescent="0.2">
      <c r="A63" s="3" t="s">
        <v>82</v>
      </c>
      <c r="D63" s="16">
        <v>142</v>
      </c>
      <c r="E63" s="10"/>
      <c r="F63" s="16">
        <v>40</v>
      </c>
      <c r="G63" s="8"/>
      <c r="H63" s="16">
        <v>0</v>
      </c>
      <c r="I63" s="8"/>
      <c r="J63" s="16">
        <v>4</v>
      </c>
    </row>
    <row r="64" spans="1:10" ht="19.5" x14ac:dyDescent="0.2">
      <c r="A64" s="3" t="s">
        <v>81</v>
      </c>
      <c r="D64" s="9">
        <v>-61539</v>
      </c>
      <c r="E64" s="10"/>
      <c r="F64" s="9">
        <v>-151595</v>
      </c>
      <c r="G64" s="8"/>
      <c r="H64" s="16">
        <v>-114</v>
      </c>
      <c r="I64" s="16"/>
      <c r="J64" s="16">
        <v>-6215</v>
      </c>
    </row>
    <row r="65" spans="1:10" ht="20.25" x14ac:dyDescent="0.2">
      <c r="A65" s="103" t="s">
        <v>148</v>
      </c>
      <c r="D65" s="12">
        <f>SUM(D57:D64)</f>
        <v>-61406</v>
      </c>
      <c r="E65" s="8"/>
      <c r="F65" s="12">
        <f>SUM(F58:F64)</f>
        <v>-234965</v>
      </c>
      <c r="G65" s="8"/>
      <c r="H65" s="12">
        <f>SUM(H58:H64)</f>
        <v>17386</v>
      </c>
      <c r="I65" s="8"/>
      <c r="J65" s="12">
        <f>SUM(J58:J64)</f>
        <v>27332</v>
      </c>
    </row>
    <row r="66" spans="1:10" ht="20.25" x14ac:dyDescent="0.2">
      <c r="A66" s="103" t="s">
        <v>83</v>
      </c>
      <c r="D66" s="8"/>
      <c r="E66" s="8"/>
      <c r="F66" s="8"/>
      <c r="G66" s="8"/>
      <c r="H66" s="8"/>
      <c r="I66" s="8"/>
      <c r="J66" s="8"/>
    </row>
    <row r="67" spans="1:10" ht="19.5" x14ac:dyDescent="0.2">
      <c r="A67" s="3" t="s">
        <v>190</v>
      </c>
      <c r="D67" s="8">
        <v>-5000</v>
      </c>
      <c r="E67" s="8"/>
      <c r="F67" s="8">
        <v>-150000</v>
      </c>
      <c r="G67" s="8"/>
      <c r="H67" s="8">
        <v>0</v>
      </c>
      <c r="I67" s="8"/>
      <c r="J67" s="8">
        <v>-240000</v>
      </c>
    </row>
    <row r="68" spans="1:10" ht="19.5" x14ac:dyDescent="0.2">
      <c r="A68" s="3" t="s">
        <v>84</v>
      </c>
      <c r="D68" s="16">
        <v>0</v>
      </c>
      <c r="E68" s="8"/>
      <c r="F68" s="16">
        <v>0</v>
      </c>
      <c r="G68" s="8"/>
      <c r="H68" s="9">
        <v>263000</v>
      </c>
      <c r="I68" s="8"/>
      <c r="J68" s="9">
        <v>504500</v>
      </c>
    </row>
    <row r="69" spans="1:10" ht="19.5" x14ac:dyDescent="0.2">
      <c r="A69" s="3" t="s">
        <v>85</v>
      </c>
      <c r="D69" s="16">
        <v>0</v>
      </c>
      <c r="E69" s="8"/>
      <c r="F69" s="16">
        <v>0</v>
      </c>
      <c r="G69" s="8"/>
      <c r="H69" s="8">
        <v>-220000</v>
      </c>
      <c r="I69" s="8"/>
      <c r="J69" s="8">
        <v>-290500</v>
      </c>
    </row>
    <row r="70" spans="1:10" ht="19.5" x14ac:dyDescent="0.2">
      <c r="A70" s="3" t="s">
        <v>86</v>
      </c>
      <c r="D70" s="9">
        <v>159259</v>
      </c>
      <c r="E70" s="8"/>
      <c r="F70" s="9">
        <v>450000</v>
      </c>
      <c r="G70" s="8"/>
      <c r="H70" s="16">
        <v>0</v>
      </c>
      <c r="I70" s="8"/>
      <c r="J70" s="16">
        <v>0</v>
      </c>
    </row>
    <row r="71" spans="1:10" ht="19.5" x14ac:dyDescent="0.2">
      <c r="A71" s="3" t="s">
        <v>87</v>
      </c>
      <c r="D71" s="9">
        <v>-246525</v>
      </c>
      <c r="E71" s="8"/>
      <c r="F71" s="9">
        <v>-239738</v>
      </c>
      <c r="G71" s="8"/>
      <c r="H71" s="16">
        <v>-8806</v>
      </c>
      <c r="I71" s="8"/>
      <c r="J71" s="16">
        <v>-125</v>
      </c>
    </row>
    <row r="72" spans="1:10" ht="19.5" x14ac:dyDescent="0.2">
      <c r="A72" s="3" t="s">
        <v>220</v>
      </c>
      <c r="D72" s="19">
        <v>-2084</v>
      </c>
      <c r="E72" s="8"/>
      <c r="F72" s="19">
        <v>0</v>
      </c>
      <c r="G72" s="10"/>
      <c r="H72" s="33">
        <v>-900</v>
      </c>
      <c r="I72" s="10"/>
      <c r="J72" s="33">
        <v>0</v>
      </c>
    </row>
    <row r="73" spans="1:10" ht="20.25" x14ac:dyDescent="0.2">
      <c r="A73" s="103" t="s">
        <v>149</v>
      </c>
      <c r="D73" s="11">
        <f>SUM(D67:D72)</f>
        <v>-94350</v>
      </c>
      <c r="E73" s="8"/>
      <c r="F73" s="11">
        <f>SUM(F67:F72)</f>
        <v>60262</v>
      </c>
      <c r="G73" s="8"/>
      <c r="H73" s="11">
        <f>SUM(H67:H72)</f>
        <v>33294</v>
      </c>
      <c r="I73" s="8"/>
      <c r="J73" s="11">
        <f>SUM(J67:J72)</f>
        <v>-26125</v>
      </c>
    </row>
    <row r="74" spans="1:10" ht="20.45" customHeight="1" x14ac:dyDescent="0.2">
      <c r="A74" s="3" t="s">
        <v>155</v>
      </c>
      <c r="D74" s="11">
        <v>1642</v>
      </c>
      <c r="E74" s="13"/>
      <c r="F74" s="11">
        <v>-63</v>
      </c>
      <c r="G74" s="13"/>
      <c r="H74" s="11">
        <v>0</v>
      </c>
      <c r="I74" s="13"/>
      <c r="J74" s="11">
        <v>0</v>
      </c>
    </row>
    <row r="75" spans="1:10" ht="20.25" x14ac:dyDescent="0.2">
      <c r="A75" s="103" t="s">
        <v>88</v>
      </c>
      <c r="D75" s="8">
        <f>SUM(D45,D65,D73,D74)</f>
        <v>-204626</v>
      </c>
      <c r="E75" s="8"/>
      <c r="F75" s="8">
        <f>SUM(F45,F65,F73,F74)</f>
        <v>26775</v>
      </c>
      <c r="G75" s="8"/>
      <c r="H75" s="8">
        <f>SUM(H45,H65,H73,H74)</f>
        <v>-14938</v>
      </c>
      <c r="I75" s="8"/>
      <c r="J75" s="8">
        <f>SUM(J45,J65,J73,J74)</f>
        <v>-3749</v>
      </c>
    </row>
    <row r="76" spans="1:10" ht="19.5" x14ac:dyDescent="0.2">
      <c r="A76" s="3" t="s">
        <v>150</v>
      </c>
      <c r="B76" s="7"/>
      <c r="D76" s="11">
        <v>632544</v>
      </c>
      <c r="E76" s="8"/>
      <c r="F76" s="11">
        <v>601678</v>
      </c>
      <c r="G76" s="8"/>
      <c r="H76" s="11">
        <v>21706</v>
      </c>
      <c r="I76" s="8"/>
      <c r="J76" s="11">
        <v>22643</v>
      </c>
    </row>
    <row r="77" spans="1:10" ht="21" thickBot="1" x14ac:dyDescent="0.25">
      <c r="A77" s="103" t="s">
        <v>146</v>
      </c>
      <c r="D77" s="14">
        <f>SUM(D75:D76)</f>
        <v>427918</v>
      </c>
      <c r="E77" s="8"/>
      <c r="F77" s="14">
        <f>SUM(F75:F76)</f>
        <v>628453</v>
      </c>
      <c r="G77" s="8"/>
      <c r="H77" s="14">
        <f>SUM(H75:H76)</f>
        <v>6768</v>
      </c>
      <c r="I77" s="8"/>
      <c r="J77" s="14">
        <f>SUM(J75:J76)</f>
        <v>18894</v>
      </c>
    </row>
    <row r="78" spans="1:10" ht="21" thickTop="1" x14ac:dyDescent="0.2">
      <c r="A78" s="103"/>
      <c r="D78" s="13">
        <f>SUM(D77-BS!D11)</f>
        <v>0</v>
      </c>
      <c r="E78" s="8"/>
      <c r="F78" s="13"/>
      <c r="G78" s="8"/>
      <c r="H78" s="13">
        <f>SUM(H77-BS!H11)</f>
        <v>0</v>
      </c>
      <c r="I78" s="8"/>
      <c r="J78" s="13"/>
    </row>
    <row r="79" spans="1:10" ht="20.25" x14ac:dyDescent="0.2">
      <c r="A79" s="103" t="s">
        <v>89</v>
      </c>
      <c r="D79" s="9"/>
      <c r="E79" s="13"/>
      <c r="F79" s="9"/>
      <c r="G79" s="9"/>
      <c r="H79" s="9"/>
      <c r="I79" s="9"/>
      <c r="J79" s="9"/>
    </row>
    <row r="80" spans="1:10" ht="19.5" x14ac:dyDescent="0.2">
      <c r="A80" s="3" t="s">
        <v>164</v>
      </c>
      <c r="D80" s="13"/>
      <c r="E80" s="13"/>
      <c r="F80" s="13"/>
      <c r="G80" s="13"/>
      <c r="H80" s="13"/>
      <c r="I80" s="13"/>
      <c r="J80" s="13"/>
    </row>
    <row r="81" spans="1:10" ht="19.5" x14ac:dyDescent="0.2">
      <c r="A81" s="3" t="s">
        <v>199</v>
      </c>
      <c r="D81" s="13">
        <v>-413</v>
      </c>
      <c r="E81" s="13"/>
      <c r="F81" s="13">
        <v>2752</v>
      </c>
      <c r="G81" s="13"/>
      <c r="H81" s="8">
        <v>0</v>
      </c>
      <c r="I81" s="13"/>
      <c r="J81" s="8">
        <v>0</v>
      </c>
    </row>
    <row r="82" spans="1:10" ht="19.5" x14ac:dyDescent="0.2">
      <c r="A82" s="3" t="s">
        <v>180</v>
      </c>
      <c r="D82" s="8">
        <v>765</v>
      </c>
      <c r="E82" s="8"/>
      <c r="F82" s="8">
        <v>4381</v>
      </c>
      <c r="G82" s="10"/>
      <c r="H82" s="8">
        <v>0</v>
      </c>
      <c r="I82" s="10"/>
      <c r="J82" s="8">
        <v>0</v>
      </c>
    </row>
    <row r="83" spans="1:10" ht="19.5" x14ac:dyDescent="0.2">
      <c r="A83" s="3" t="s">
        <v>181</v>
      </c>
      <c r="D83" s="8">
        <v>5514</v>
      </c>
      <c r="E83" s="8"/>
      <c r="F83" s="8">
        <v>4674</v>
      </c>
      <c r="G83" s="10"/>
      <c r="H83" s="8">
        <v>0</v>
      </c>
      <c r="I83" s="10"/>
      <c r="J83" s="8">
        <v>0</v>
      </c>
    </row>
    <row r="84" spans="1:10" ht="19.5" x14ac:dyDescent="0.2">
      <c r="A84" s="3" t="s">
        <v>224</v>
      </c>
      <c r="D84" s="8">
        <v>0</v>
      </c>
      <c r="E84" s="8"/>
      <c r="F84" s="8">
        <v>178249</v>
      </c>
      <c r="G84" s="10"/>
      <c r="H84" s="8">
        <v>0</v>
      </c>
      <c r="I84" s="10"/>
      <c r="J84" s="8">
        <v>0</v>
      </c>
    </row>
    <row r="85" spans="1:10" ht="19.5" x14ac:dyDescent="0.2"/>
    <row r="86" spans="1:10" ht="19.5" x14ac:dyDescent="0.2">
      <c r="A86" s="3" t="s">
        <v>230</v>
      </c>
    </row>
    <row r="89" spans="1:10" ht="22.5" customHeight="1" x14ac:dyDescent="0.2">
      <c r="A89" s="121"/>
    </row>
    <row r="90" spans="1:10" ht="22.5" customHeight="1" x14ac:dyDescent="0.2">
      <c r="A90" s="121"/>
    </row>
    <row r="92" spans="1:10" ht="19.5" x14ac:dyDescent="0.2">
      <c r="D92" s="18"/>
      <c r="E92" s="18"/>
      <c r="F92" s="18"/>
      <c r="G92" s="18"/>
      <c r="H92" s="18"/>
      <c r="I92" s="18"/>
      <c r="J92" s="18"/>
    </row>
    <row r="93" spans="1:10" ht="19.5" x14ac:dyDescent="0.2">
      <c r="D93" s="18"/>
      <c r="E93" s="18"/>
      <c r="F93" s="18"/>
      <c r="G93" s="18"/>
      <c r="H93" s="18"/>
      <c r="I93" s="18"/>
      <c r="J93" s="18"/>
    </row>
    <row r="94" spans="1:10" ht="19.5" x14ac:dyDescent="0.2">
      <c r="D94" s="18"/>
      <c r="E94" s="18"/>
      <c r="F94" s="18"/>
      <c r="G94" s="18"/>
      <c r="H94" s="18"/>
      <c r="I94" s="18"/>
      <c r="J94" s="18"/>
    </row>
    <row r="95" spans="1:10" ht="19.5" x14ac:dyDescent="0.2">
      <c r="D95" s="18"/>
      <c r="E95" s="18"/>
      <c r="F95" s="18"/>
      <c r="G95" s="18"/>
      <c r="H95" s="18"/>
      <c r="I95" s="18"/>
      <c r="J95" s="18"/>
    </row>
    <row r="96" spans="1:10" ht="19.5" x14ac:dyDescent="0.2">
      <c r="D96" s="18"/>
      <c r="E96" s="18"/>
      <c r="F96" s="18"/>
      <c r="G96" s="18"/>
      <c r="H96" s="18"/>
      <c r="I96" s="18"/>
      <c r="J96" s="18"/>
    </row>
    <row r="97" spans="4:10" ht="19.5" x14ac:dyDescent="0.2">
      <c r="D97" s="18"/>
      <c r="E97" s="18"/>
      <c r="F97" s="18"/>
      <c r="G97" s="18"/>
      <c r="H97" s="18"/>
      <c r="I97" s="18"/>
      <c r="J97" s="18"/>
    </row>
    <row r="98" spans="4:10" ht="19.5" x14ac:dyDescent="0.2">
      <c r="D98" s="18"/>
      <c r="E98" s="18"/>
      <c r="F98" s="18"/>
      <c r="G98" s="18"/>
      <c r="H98" s="18"/>
      <c r="I98" s="18"/>
      <c r="J98" s="18"/>
    </row>
    <row r="99" spans="4:10" ht="19.5" x14ac:dyDescent="0.2">
      <c r="D99" s="18"/>
      <c r="E99" s="18"/>
      <c r="F99" s="18"/>
      <c r="G99" s="18"/>
      <c r="H99" s="18"/>
      <c r="I99" s="18"/>
      <c r="J99" s="18"/>
    </row>
    <row r="100" spans="4:10" ht="19.5" x14ac:dyDescent="0.2">
      <c r="D100" s="18"/>
      <c r="E100" s="18"/>
      <c r="F100" s="18"/>
      <c r="G100" s="18"/>
      <c r="H100" s="18"/>
      <c r="I100" s="18"/>
      <c r="J100" s="18"/>
    </row>
    <row r="101" spans="4:10" ht="19.5" x14ac:dyDescent="0.2">
      <c r="D101" s="18"/>
      <c r="E101" s="18"/>
      <c r="F101" s="18"/>
      <c r="G101" s="18"/>
      <c r="H101" s="18"/>
      <c r="I101" s="18"/>
      <c r="J101" s="18"/>
    </row>
    <row r="102" spans="4:10" ht="19.5" x14ac:dyDescent="0.2">
      <c r="D102" s="18"/>
      <c r="E102" s="18"/>
      <c r="F102" s="18"/>
      <c r="G102" s="18"/>
      <c r="H102" s="18"/>
      <c r="I102" s="18"/>
      <c r="J102" s="18"/>
    </row>
    <row r="103" spans="4:10" ht="19.5" x14ac:dyDescent="0.2">
      <c r="D103" s="18"/>
      <c r="E103" s="18"/>
      <c r="F103" s="18"/>
      <c r="G103" s="18"/>
      <c r="H103" s="18"/>
      <c r="I103" s="18"/>
      <c r="J103" s="18"/>
    </row>
    <row r="104" spans="4:10" ht="19.5" x14ac:dyDescent="0.2">
      <c r="D104" s="18"/>
      <c r="E104" s="18"/>
      <c r="F104" s="18"/>
      <c r="G104" s="18"/>
      <c r="H104" s="18"/>
      <c r="I104" s="18"/>
      <c r="J104" s="18"/>
    </row>
    <row r="105" spans="4:10" ht="19.5" x14ac:dyDescent="0.2">
      <c r="D105" s="18"/>
      <c r="E105" s="18"/>
      <c r="F105" s="18"/>
      <c r="G105" s="18"/>
      <c r="H105" s="18"/>
      <c r="I105" s="18"/>
      <c r="J105" s="18"/>
    </row>
    <row r="106" spans="4:10" ht="19.5" x14ac:dyDescent="0.2">
      <c r="D106" s="18"/>
      <c r="E106" s="18"/>
      <c r="F106" s="18"/>
      <c r="G106" s="18"/>
      <c r="H106" s="18"/>
      <c r="I106" s="18"/>
      <c r="J106" s="18"/>
    </row>
    <row r="107" spans="4:10" ht="19.5" x14ac:dyDescent="0.2">
      <c r="D107" s="18"/>
      <c r="E107" s="18"/>
      <c r="F107" s="18"/>
      <c r="G107" s="18"/>
      <c r="H107" s="18"/>
      <c r="I107" s="18"/>
      <c r="J107" s="18"/>
    </row>
    <row r="108" spans="4:10" ht="19.5" x14ac:dyDescent="0.2">
      <c r="D108" s="18"/>
      <c r="E108" s="18"/>
      <c r="F108" s="18"/>
      <c r="G108" s="18"/>
      <c r="H108" s="18"/>
      <c r="I108" s="18"/>
      <c r="J108" s="18"/>
    </row>
    <row r="109" spans="4:10" ht="19.5" x14ac:dyDescent="0.2">
      <c r="D109" s="18"/>
      <c r="E109" s="18"/>
      <c r="F109" s="18"/>
      <c r="G109" s="18"/>
      <c r="H109" s="18"/>
      <c r="I109" s="18"/>
      <c r="J109" s="18"/>
    </row>
    <row r="110" spans="4:10" ht="19.5" x14ac:dyDescent="0.2">
      <c r="D110" s="18"/>
      <c r="E110" s="18"/>
      <c r="F110" s="18"/>
      <c r="G110" s="18"/>
      <c r="H110" s="18"/>
      <c r="I110" s="18"/>
      <c r="J110" s="18"/>
    </row>
    <row r="111" spans="4:10" ht="19.5" x14ac:dyDescent="0.2">
      <c r="D111" s="18"/>
      <c r="E111" s="18"/>
      <c r="F111" s="18"/>
      <c r="G111" s="18"/>
      <c r="H111" s="18"/>
      <c r="I111" s="18"/>
      <c r="J111" s="18"/>
    </row>
    <row r="112" spans="4:10" ht="19.5" x14ac:dyDescent="0.2">
      <c r="D112" s="18"/>
      <c r="E112" s="18"/>
      <c r="F112" s="18"/>
      <c r="G112" s="18"/>
      <c r="H112" s="18"/>
      <c r="I112" s="18"/>
      <c r="J112" s="18"/>
    </row>
    <row r="113" spans="4:10" ht="19.5" x14ac:dyDescent="0.2">
      <c r="D113" s="18"/>
      <c r="E113" s="18"/>
      <c r="F113" s="18"/>
      <c r="G113" s="18"/>
      <c r="H113" s="18"/>
      <c r="I113" s="18"/>
      <c r="J113" s="18"/>
    </row>
    <row r="114" spans="4:10" ht="19.5" x14ac:dyDescent="0.2">
      <c r="D114" s="18"/>
      <c r="E114" s="18"/>
      <c r="F114" s="18"/>
      <c r="G114" s="18"/>
      <c r="H114" s="18"/>
      <c r="I114" s="18"/>
      <c r="J114" s="18"/>
    </row>
    <row r="115" spans="4:10" ht="19.5" x14ac:dyDescent="0.2">
      <c r="D115" s="18"/>
      <c r="E115" s="18"/>
      <c r="F115" s="18"/>
      <c r="G115" s="18"/>
      <c r="H115" s="18"/>
      <c r="I115" s="18"/>
      <c r="J115" s="18"/>
    </row>
    <row r="116" spans="4:10" ht="19.5" x14ac:dyDescent="0.2">
      <c r="D116" s="18"/>
      <c r="E116" s="18"/>
      <c r="F116" s="18"/>
      <c r="G116" s="18"/>
      <c r="H116" s="18"/>
      <c r="I116" s="18"/>
      <c r="J116" s="18"/>
    </row>
    <row r="117" spans="4:10" ht="19.5" x14ac:dyDescent="0.2">
      <c r="D117" s="18"/>
      <c r="E117" s="18"/>
      <c r="F117" s="18"/>
      <c r="G117" s="18"/>
      <c r="H117" s="18"/>
      <c r="I117" s="18"/>
      <c r="J117" s="18"/>
    </row>
    <row r="118" spans="4:10" ht="19.5" x14ac:dyDescent="0.2">
      <c r="D118" s="18"/>
      <c r="E118" s="18"/>
      <c r="F118" s="18"/>
      <c r="G118" s="18"/>
      <c r="H118" s="18"/>
      <c r="I118" s="18"/>
      <c r="J118" s="18"/>
    </row>
    <row r="119" spans="4:10" ht="19.5" x14ac:dyDescent="0.2">
      <c r="D119" s="18"/>
      <c r="E119" s="18"/>
      <c r="F119" s="18"/>
      <c r="G119" s="18"/>
      <c r="H119" s="18"/>
      <c r="I119" s="18"/>
      <c r="J119" s="18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7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52231</vt:lpwstr>
  </property>
  <property fmtid="{D5CDD505-2E9C-101B-9397-08002B2CF9AE}" pid="4" name="OptimizationTime">
    <vt:lpwstr>20200512_1802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PL&amp;OCI</vt:lpstr>
      <vt:lpstr>ce-conso</vt:lpstr>
      <vt:lpstr>ce-company</vt:lpstr>
      <vt:lpstr>Cash Flow</vt:lpstr>
      <vt:lpstr>'Cash Flow'!Print_Area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2020-05-11T06:09:47Z</cp:lastPrinted>
  <dcterms:created xsi:type="dcterms:W3CDTF">2011-09-21T03:52:48Z</dcterms:created>
  <dcterms:modified xsi:type="dcterms:W3CDTF">2020-05-11T06:09:58Z</dcterms:modified>
</cp:coreProperties>
</file>