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\L_Laguna Resorts &amp; Hotels\2019\Q2'19\"/>
    </mc:Choice>
  </mc:AlternateContent>
  <xr:revisionPtr revIDLastSave="0" documentId="13_ncr:1_{397D312D-0A21-4F48-8EB6-CBE47199516B}" xr6:coauthVersionLast="36" xr6:coauthVersionMax="36" xr10:uidLastSave="{00000000-0000-0000-0000-000000000000}"/>
  <bookViews>
    <workbookView xWindow="2955" yWindow="165" windowWidth="9600" windowHeight="8595" activeTab="4" xr2:uid="{00000000-000D-0000-FFFF-FFFF00000000}"/>
  </bookViews>
  <sheets>
    <sheet name="BS" sheetId="12" r:id="rId1"/>
    <sheet name="PL&amp;OCI" sheetId="1" r:id="rId2"/>
    <sheet name="ce-conso" sheetId="5" r:id="rId3"/>
    <sheet name="ce-company" sheetId="3" r:id="rId4"/>
    <sheet name="Cash Flow" sheetId="9" r:id="rId5"/>
  </sheets>
  <definedNames>
    <definedName name="_xlnm.Print_Area" localSheetId="1">'PL&amp;OCI'!$A$1:$J$136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39" i="1" l="1"/>
  <c r="J84" i="9" l="1"/>
  <c r="H84" i="9"/>
  <c r="F84" i="9"/>
  <c r="D84" i="9"/>
  <c r="C21" i="3" l="1"/>
  <c r="E21" i="3"/>
  <c r="G21" i="3"/>
  <c r="M21" i="3"/>
  <c r="K21" i="3"/>
  <c r="I21" i="3"/>
  <c r="M20" i="3"/>
  <c r="O20" i="3" s="1"/>
  <c r="M13" i="3"/>
  <c r="O13" i="3" s="1"/>
  <c r="C14" i="3"/>
  <c r="E14" i="3"/>
  <c r="G14" i="3"/>
  <c r="K14" i="3"/>
  <c r="I14" i="3"/>
  <c r="O14" i="3" l="1"/>
  <c r="M15" i="3"/>
  <c r="O15" i="3" s="1"/>
  <c r="M12" i="3"/>
  <c r="O12" i="3" s="1"/>
  <c r="O34" i="5"/>
  <c r="S22" i="5"/>
  <c r="S21" i="5"/>
  <c r="U21" i="5" s="1"/>
  <c r="Y21" i="5" s="1"/>
  <c r="F16" i="1"/>
  <c r="F23" i="1"/>
  <c r="M14" i="3" l="1"/>
  <c r="D76" i="9"/>
  <c r="J76" i="9"/>
  <c r="H76" i="9"/>
  <c r="F76" i="9"/>
  <c r="F66" i="1" l="1"/>
  <c r="D66" i="1"/>
  <c r="J59" i="1"/>
  <c r="H59" i="1"/>
  <c r="F59" i="1"/>
  <c r="D59" i="1"/>
  <c r="F39" i="1"/>
  <c r="F36" i="1"/>
  <c r="D36" i="1"/>
  <c r="J23" i="1"/>
  <c r="H23" i="1"/>
  <c r="D23" i="1"/>
  <c r="J16" i="1"/>
  <c r="H16" i="1"/>
  <c r="F25" i="1"/>
  <c r="D16" i="1"/>
  <c r="F27" i="1" l="1"/>
  <c r="D52" i="1"/>
  <c r="F52" i="1"/>
  <c r="J25" i="1"/>
  <c r="H25" i="1"/>
  <c r="D25" i="1"/>
  <c r="F134" i="1"/>
  <c r="D134" i="1"/>
  <c r="H127" i="1"/>
  <c r="F127" i="1"/>
  <c r="D127" i="1"/>
  <c r="J91" i="1"/>
  <c r="J84" i="1"/>
  <c r="F107" i="1"/>
  <c r="D107" i="1"/>
  <c r="F104" i="1"/>
  <c r="D104" i="1"/>
  <c r="H91" i="1"/>
  <c r="F91" i="1"/>
  <c r="D91" i="1"/>
  <c r="H84" i="1"/>
  <c r="F84" i="1"/>
  <c r="D84" i="1"/>
  <c r="H93" i="12"/>
  <c r="H89" i="12"/>
  <c r="H65" i="12"/>
  <c r="L34" i="12"/>
  <c r="J34" i="12"/>
  <c r="H34" i="12"/>
  <c r="F34" i="12"/>
  <c r="D34" i="12"/>
  <c r="L19" i="12"/>
  <c r="J19" i="12"/>
  <c r="H19" i="12"/>
  <c r="F19" i="12"/>
  <c r="D19" i="12"/>
  <c r="D120" i="1" l="1"/>
  <c r="D129" i="1" s="1"/>
  <c r="H27" i="1"/>
  <c r="F120" i="1"/>
  <c r="F129" i="1" s="1"/>
  <c r="J27" i="1"/>
  <c r="D61" i="1"/>
  <c r="D27" i="1"/>
  <c r="F61" i="1"/>
  <c r="F29" i="1"/>
  <c r="F35" i="12"/>
  <c r="H35" i="12"/>
  <c r="D93" i="1"/>
  <c r="H93" i="1"/>
  <c r="F93" i="1"/>
  <c r="J93" i="1"/>
  <c r="J35" i="12"/>
  <c r="D35" i="12"/>
  <c r="L35" i="12"/>
  <c r="F31" i="1" l="1"/>
  <c r="D29" i="1"/>
  <c r="J29" i="1"/>
  <c r="H29" i="1"/>
  <c r="J95" i="1"/>
  <c r="H95" i="1"/>
  <c r="F95" i="1"/>
  <c r="D95" i="1"/>
  <c r="I24" i="3"/>
  <c r="D97" i="1" l="1"/>
  <c r="H97" i="1"/>
  <c r="H31" i="1"/>
  <c r="D31" i="1"/>
  <c r="F97" i="1"/>
  <c r="J97" i="1"/>
  <c r="J31" i="1"/>
  <c r="F67" i="12"/>
  <c r="W32" i="5"/>
  <c r="W29" i="5"/>
  <c r="W36" i="5" s="1"/>
  <c r="W20" i="5"/>
  <c r="W17" i="5"/>
  <c r="S34" i="5"/>
  <c r="U34" i="5" s="1"/>
  <c r="Y34" i="5" s="1"/>
  <c r="S31" i="5"/>
  <c r="U31" i="5" s="1"/>
  <c r="Y31" i="5" s="1"/>
  <c r="S30" i="5"/>
  <c r="U30" i="5" s="1"/>
  <c r="S28" i="5"/>
  <c r="U28" i="5" s="1"/>
  <c r="Y28" i="5" s="1"/>
  <c r="S26" i="5"/>
  <c r="U26" i="5" s="1"/>
  <c r="S19" i="5"/>
  <c r="U19" i="5" s="1"/>
  <c r="Y19" i="5" s="1"/>
  <c r="S18" i="5"/>
  <c r="S16" i="5"/>
  <c r="U16" i="5" s="1"/>
  <c r="Y16" i="5" s="1"/>
  <c r="S14" i="5"/>
  <c r="H91" i="12"/>
  <c r="D91" i="12"/>
  <c r="D94" i="12" s="1"/>
  <c r="L67" i="12"/>
  <c r="J67" i="12"/>
  <c r="H67" i="12"/>
  <c r="D67" i="12"/>
  <c r="K24" i="3"/>
  <c r="M11" i="3"/>
  <c r="C32" i="5"/>
  <c r="C33" i="5" s="1"/>
  <c r="Q29" i="5"/>
  <c r="O29" i="5"/>
  <c r="M29" i="5"/>
  <c r="K29" i="5"/>
  <c r="K36" i="5" s="1"/>
  <c r="G29" i="5"/>
  <c r="G36" i="5" s="1"/>
  <c r="I29" i="5"/>
  <c r="I36" i="5" s="1"/>
  <c r="E29" i="5"/>
  <c r="E36" i="5" s="1"/>
  <c r="C29" i="5"/>
  <c r="C35" i="5" s="1"/>
  <c r="C37" i="5" s="1"/>
  <c r="O11" i="3" l="1"/>
  <c r="W24" i="5"/>
  <c r="J99" i="1"/>
  <c r="H99" i="1"/>
  <c r="J34" i="1"/>
  <c r="F99" i="1"/>
  <c r="H34" i="1"/>
  <c r="D99" i="1"/>
  <c r="S20" i="5"/>
  <c r="W35" i="5"/>
  <c r="S17" i="5"/>
  <c r="S24" i="5" s="1"/>
  <c r="Y30" i="5"/>
  <c r="Y32" i="5" s="1"/>
  <c r="U32" i="5"/>
  <c r="Y26" i="5"/>
  <c r="Y29" i="5" s="1"/>
  <c r="U29" i="5"/>
  <c r="S29" i="5"/>
  <c r="U14" i="5"/>
  <c r="C36" i="5"/>
  <c r="U18" i="5"/>
  <c r="S32" i="5"/>
  <c r="Q20" i="5"/>
  <c r="O20" i="5"/>
  <c r="M20" i="5"/>
  <c r="K20" i="5"/>
  <c r="I20" i="5"/>
  <c r="G20" i="5"/>
  <c r="E20" i="5"/>
  <c r="C20" i="5"/>
  <c r="X17" i="5"/>
  <c r="V17" i="5"/>
  <c r="T17" i="5"/>
  <c r="R17" i="5"/>
  <c r="Q17" i="5"/>
  <c r="Q24" i="5" s="1"/>
  <c r="P17" i="5"/>
  <c r="O17" i="5"/>
  <c r="O24" i="5" s="1"/>
  <c r="N17" i="5"/>
  <c r="M17" i="5"/>
  <c r="L17" i="5"/>
  <c r="K17" i="5"/>
  <c r="J17" i="5"/>
  <c r="I17" i="5"/>
  <c r="I24" i="5" s="1"/>
  <c r="H17" i="5"/>
  <c r="G17" i="5"/>
  <c r="G24" i="5" s="1"/>
  <c r="F17" i="5"/>
  <c r="E17" i="5"/>
  <c r="D17" i="5"/>
  <c r="C17" i="5"/>
  <c r="E24" i="5" l="1"/>
  <c r="K24" i="5"/>
  <c r="C24" i="5"/>
  <c r="M24" i="5"/>
  <c r="H52" i="1"/>
  <c r="H39" i="1"/>
  <c r="J52" i="1"/>
  <c r="J39" i="1"/>
  <c r="J102" i="1"/>
  <c r="H102" i="1"/>
  <c r="Y18" i="5"/>
  <c r="Y20" i="5" s="1"/>
  <c r="U20" i="5"/>
  <c r="U17" i="5"/>
  <c r="Y14" i="5"/>
  <c r="Y17" i="5" s="1"/>
  <c r="S36" i="5"/>
  <c r="S35" i="5"/>
  <c r="L57" i="12"/>
  <c r="L68" i="12" s="1"/>
  <c r="J57" i="12"/>
  <c r="J68" i="12" s="1"/>
  <c r="H57" i="12"/>
  <c r="H68" i="12" s="1"/>
  <c r="F57" i="12"/>
  <c r="F68" i="12" s="1"/>
  <c r="D57" i="12"/>
  <c r="D68" i="12" s="1"/>
  <c r="D95" i="12" s="1"/>
  <c r="L91" i="12"/>
  <c r="L94" i="12" s="1"/>
  <c r="F91" i="12"/>
  <c r="F94" i="12" s="1"/>
  <c r="Y36" i="5" s="1"/>
  <c r="Y24" i="5" l="1"/>
  <c r="U24" i="5"/>
  <c r="J61" i="1"/>
  <c r="J107" i="1"/>
  <c r="J120" i="1"/>
  <c r="H107" i="1"/>
  <c r="H120" i="1"/>
  <c r="H61" i="1"/>
  <c r="F95" i="12"/>
  <c r="F96" i="12" s="1"/>
  <c r="U36" i="5"/>
  <c r="L95" i="12"/>
  <c r="L96" i="12" s="1"/>
  <c r="H129" i="1" l="1"/>
  <c r="H64" i="1"/>
  <c r="J64" i="1"/>
  <c r="E32" i="5"/>
  <c r="G32" i="5"/>
  <c r="I32" i="5"/>
  <c r="K32" i="5"/>
  <c r="K35" i="5" s="1"/>
  <c r="K37" i="5" s="1"/>
  <c r="M32" i="5"/>
  <c r="M35" i="5" s="1"/>
  <c r="O32" i="5"/>
  <c r="O35" i="5" s="1"/>
  <c r="J91" i="12"/>
  <c r="J94" i="12" s="1"/>
  <c r="E33" i="5" l="1"/>
  <c r="I33" i="5"/>
  <c r="I35" i="5" s="1"/>
  <c r="G33" i="5"/>
  <c r="G35" i="5" s="1"/>
  <c r="H132" i="1"/>
  <c r="H94" i="12"/>
  <c r="H95" i="12" s="1"/>
  <c r="U33" i="5" l="1"/>
  <c r="E35" i="5"/>
  <c r="M22" i="3"/>
  <c r="O22" i="3" s="1"/>
  <c r="M19" i="3"/>
  <c r="O19" i="3" s="1"/>
  <c r="O21" i="3" s="1"/>
  <c r="Q32" i="5"/>
  <c r="Q35" i="5" s="1"/>
  <c r="J127" i="1"/>
  <c r="J95" i="12"/>
  <c r="J96" i="12" s="1"/>
  <c r="D96" i="12"/>
  <c r="Y33" i="5" l="1"/>
  <c r="Y35" i="5" s="1"/>
  <c r="U35" i="5"/>
  <c r="J129" i="1"/>
  <c r="W37" i="5"/>
  <c r="I37" i="5"/>
  <c r="E37" i="5"/>
  <c r="G37" i="5"/>
  <c r="H96" i="12"/>
  <c r="S37" i="5" l="1"/>
  <c r="U37" i="5" l="1"/>
  <c r="J10" i="9" l="1"/>
  <c r="J33" i="9" s="1"/>
  <c r="J49" i="9" s="1"/>
  <c r="J53" i="9" s="1"/>
  <c r="F10" i="9"/>
  <c r="F33" i="9" s="1"/>
  <c r="F49" i="9" s="1"/>
  <c r="F53" i="9" s="1"/>
  <c r="J132" i="1"/>
  <c r="Y37" i="5" l="1"/>
  <c r="F86" i="9"/>
  <c r="F88" i="9" s="1"/>
  <c r="J86" i="9"/>
  <c r="J88" i="9" s="1"/>
  <c r="D10" i="9"/>
  <c r="D33" i="9" s="1"/>
  <c r="D49" i="9" s="1"/>
  <c r="D53" i="9" s="1"/>
  <c r="K16" i="3" l="1"/>
  <c r="I16" i="3"/>
  <c r="M16" i="3"/>
  <c r="E16" i="3" l="1"/>
  <c r="E18" i="3" s="1"/>
  <c r="G16" i="3"/>
  <c r="G18" i="3" s="1"/>
  <c r="C16" i="3"/>
  <c r="C18" i="3" s="1"/>
  <c r="D86" i="9"/>
  <c r="D88" i="9" s="1"/>
  <c r="D89" i="9" s="1"/>
  <c r="M18" i="3"/>
  <c r="O16" i="3"/>
  <c r="C24" i="3" l="1"/>
  <c r="G24" i="3"/>
  <c r="E24" i="3"/>
  <c r="O18" i="3"/>
  <c r="O24" i="3" s="1"/>
  <c r="M24" i="3"/>
  <c r="H10" i="9"/>
  <c r="H33" i="9" s="1"/>
  <c r="H49" i="9" s="1"/>
  <c r="H53" i="9" s="1"/>
  <c r="H86" i="9" l="1"/>
  <c r="H88" i="9" s="1"/>
  <c r="H89" i="9" s="1"/>
  <c r="I23" i="3" l="1"/>
  <c r="I25" i="3" s="1"/>
  <c r="K23" i="3"/>
  <c r="K25" i="3" s="1"/>
  <c r="M23" i="3"/>
  <c r="M25" i="3" s="1"/>
  <c r="O23" i="3"/>
  <c r="O25" i="3" s="1"/>
  <c r="G23" i="3"/>
  <c r="G25" i="3" s="1"/>
  <c r="E23" i="3"/>
  <c r="E25" i="3" s="1"/>
  <c r="C23" i="3"/>
  <c r="C25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Nummon Kerdmongkhonchai</author>
  </authors>
  <commentList>
    <comment ref="A17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Nummon Kerdmongkhonchai:</t>
        </r>
        <r>
          <rPr>
            <sz val="9"/>
            <color indexed="81"/>
            <rFont val="Tahoma"/>
            <family val="2"/>
          </rPr>
          <t xml:space="preserve">
PPS- Capitalised commission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Nummon Kerdmongkhonchai</author>
  </authors>
  <commentList>
    <comment ref="F12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Nummon Kerdmongkhonchai:</t>
        </r>
        <r>
          <rPr>
            <sz val="9"/>
            <color indexed="81"/>
            <rFont val="Tahoma"/>
            <family val="2"/>
          </rPr>
          <t xml:space="preserve">
Restated:
- Free golf membership</t>
        </r>
      </text>
    </comment>
    <comment ref="F80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Nummon Kerdmongkhonchai:</t>
        </r>
        <r>
          <rPr>
            <sz val="9"/>
            <color indexed="81"/>
            <rFont val="Tahoma"/>
            <family val="2"/>
          </rPr>
          <t xml:space="preserve">
Restated:
- Free golf membership</t>
        </r>
      </text>
    </comment>
  </commentList>
</comments>
</file>

<file path=xl/sharedStrings.xml><?xml version="1.0" encoding="utf-8"?>
<sst xmlns="http://schemas.openxmlformats.org/spreadsheetml/2006/main" count="440" uniqueCount="262">
  <si>
    <t>บริษัท ลากูน่า รีสอร์ท แอนด์ โฮเท็ล จำกัด (มหาชน) และบริษัทย่อย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</si>
  <si>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</si>
  <si>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</si>
  <si>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</si>
  <si>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</si>
  <si>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</si>
  <si>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</si>
  <si>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</si>
  <si>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</si>
  <si>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</si>
  <si>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ลูกหนี้การค้าระยะยาว</t>
  </si>
  <si>
    <t>เงินลงทุนในบริษัทย่อย</t>
  </si>
  <si>
    <t>เงินให้กู้ยืมระยะยาวแก่บริษัทย่อย</t>
  </si>
  <si>
    <t>ค่าความนิยม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</si>
  <si>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</si>
  <si>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</si>
  <si>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</si>
  <si>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หมายเหตุประกอบงบการเงินเป็นส่วนหนึ่งของงบการเงินนี้</t>
  </si>
  <si>
    <t>หนี้สินและส่วนของผู้ถือหุ้น</t>
  </si>
  <si>
    <t>หนี้สินหมุนเวียน</t>
  </si>
  <si>
    <t>เงินกู้ยืมระยะยาวจากสถาบันการเงินที่ถึงกำหนด</t>
  </si>
  <si>
    <t xml:space="preserve">   ชำระภายในหนึ่งปี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</si>
  <si>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</si>
  <si>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</si>
  <si>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</si>
  <si>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เงินกู้ยืมระยะยาวจากบริษัทย่อย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</si>
  <si>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</si>
  <si>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</si>
  <si>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</si>
  <si>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</si>
  <si>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</si>
  <si>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 </t>
  </si>
  <si>
    <t xml:space="preserve">      หุ้นสามัญ 211,675,358 หุ้น มูลค่าหุ้นละ 10 บาท</t>
  </si>
  <si>
    <t xml:space="preserve">   ทุนที่ออกและชำระเต็มมูลค่าแล้ว</t>
  </si>
  <si>
    <t xml:space="preserve">      หุ้นสามัญ 166,682,701 หุ้น มูลค่าหุ้นละ 10 บาท</t>
  </si>
  <si>
    <t>ส่วนเกินมูลค่าหุ้นสามัญ</t>
  </si>
  <si>
    <t>ทุนสำรอง</t>
  </si>
  <si>
    <t>กำไรสะสม</t>
  </si>
  <si>
    <t xml:space="preserve">   จัดสรรแล้ว - สำรองตามกฎหมาย</t>
  </si>
  <si>
    <t xml:space="preserve">   ยังไม่ได้จัดสรร</t>
  </si>
  <si>
    <t>ส่วนของผู้ถือหุ้นของบริษัทฯ</t>
  </si>
  <si>
    <t>รวมส่วนของผู้ถือหุ้น</t>
  </si>
  <si>
    <t>รวมหนี้สินและส่วนของผู้ถือหุ้น</t>
  </si>
  <si>
    <t>กรรมการ</t>
  </si>
  <si>
    <t>งบกำไรขาดทุน</t>
  </si>
  <si>
    <t>รายได้</t>
  </si>
  <si>
    <t>รายได้จากกิจการโรงแรม</t>
  </si>
  <si>
    <t>รายได้จากกิจการพัฒนาอสังหาริมทรัพย์</t>
  </si>
  <si>
    <t>รายได้จากกิจการให้เช่าพื้นที่อาคารสำนักงาน</t>
  </si>
  <si>
    <t>รายได้อื่น</t>
  </si>
  <si>
    <t>รวมรายได้</t>
  </si>
  <si>
    <t>ค่าใช้จ่าย</t>
  </si>
  <si>
    <t>ต้นทุนของกิจการโรงแรม</t>
  </si>
  <si>
    <t>ต้นทุนของกิจการพัฒนาอสังหาริมทรัพย์</t>
  </si>
  <si>
    <t>ต้นทุนของกิจการให้เช่าพื้นที่อาคารสำนักงาน</t>
  </si>
  <si>
    <t>ค่าใช้จ่ายในการขาย</t>
  </si>
  <si>
    <t>ค่าใช้จ่ายในการบริหาร</t>
  </si>
  <si>
    <t>รวมค่าใช้จ่าย</t>
  </si>
  <si>
    <t>ค่าใช้จ่ายทางการเงิน</t>
  </si>
  <si>
    <t>กำไรต่อหุ้นขั้นพื้นฐาน</t>
  </si>
  <si>
    <t>งบกระแสเงินสด</t>
  </si>
  <si>
    <t>กระแสเงินสดจากกิจกรรมดำเนินงาน</t>
  </si>
  <si>
    <t xml:space="preserve">   ค่าเสื่อมราคา</t>
  </si>
  <si>
    <t xml:space="preserve">   ตัดจำหน่ายสิทธิการเช่า</t>
  </si>
  <si>
    <t xml:space="preserve">   ดอกเบี้ยรับ</t>
  </si>
  <si>
    <t xml:space="preserve">   ดอกเบี้ยจ่าย</t>
  </si>
  <si>
    <t>กำไร (ขาดทุน) จากการดำเนินงานก่อนการเปลี่ยนแปลงในสินทรัพย์</t>
  </si>
  <si>
    <t xml:space="preserve">   และหนี้สินดำเนินงาน</t>
  </si>
  <si>
    <t>สินทรัพย์ดำเนินงาน (เพิ่มขึ้น) ลดลง</t>
  </si>
  <si>
    <t xml:space="preserve">   สินค้าคงเหลือ</t>
  </si>
  <si>
    <t xml:space="preserve">   ต้นทุนการพัฒนาอสังหาริมทรัพย์</t>
  </si>
  <si>
    <t xml:space="preserve">   สินทรัพย์หมุนเวียนอื่น</t>
  </si>
  <si>
    <t xml:space="preserve">   ลูกหนี้การค้าระยะยาว</t>
  </si>
  <si>
    <t xml:space="preserve">   สินทรัพย์ไม่หมุนเวียนอื่น</t>
  </si>
  <si>
    <t>งบกระแสเงินสด (ต่อ)</t>
  </si>
  <si>
    <t>หนี้สินดำเนินงานเพิ่มขึ้น (ลดลง)</t>
  </si>
  <si>
    <t xml:space="preserve">   หนี้สินหมุนเวียนอื่น</t>
  </si>
  <si>
    <t xml:space="preserve">   หนี้สินไม่หมุนเวียนอื่น</t>
  </si>
  <si>
    <t xml:space="preserve">   รับดอกเบี้ย</t>
  </si>
  <si>
    <t xml:space="preserve">   จ่ายดอกเบี้ย</t>
  </si>
  <si>
    <t>เงินสดสุทธิจาก (ใช้ไปใน) กิจกรรมดำเนินงาน</t>
  </si>
  <si>
    <t>กระแสเงินสดจากกิจกรรมลงทุน</t>
  </si>
  <si>
    <t>เงินสดจ่ายซื้อที่ดิน อาคารและอุปกรณ์</t>
  </si>
  <si>
    <t>เงินสดรับจากการขายที่ดิน อาคารและอุปกรณ์</t>
  </si>
  <si>
    <t>กระแสเงินสดจากกิจกรรมจัดหาเงิน</t>
  </si>
  <si>
    <t>รับเงินกู้ยืมระยะยาวจากบริษัทย่อย</t>
  </si>
  <si>
    <t>ชำระคืนเงินกู้ยืมระยะยาวจากบริษัทย่อย</t>
  </si>
  <si>
    <t>รับเงินกู้ยืมระยะยาวจากสถาบันการเงิน</t>
  </si>
  <si>
    <t>ชำระคืนเงินกู้ยืมระยะยาวจากสถาบันการเงิน</t>
  </si>
  <si>
    <t>เงินสดและรายการเทียบเท่าเงินสดเพิ่มขึ้น (ลดลง) สุทธิ</t>
  </si>
  <si>
    <t>ข้อมูลกระแสเงินสดเปิดเผยเพิ่มเติม</t>
  </si>
  <si>
    <t>งบแสดงการเปลี่ยนแปลงส่วนของผู้ถือหุ้น</t>
  </si>
  <si>
    <t>ส่วนเกินทุน</t>
  </si>
  <si>
    <t>ทุนเรือนหุ้นที่ออก</t>
  </si>
  <si>
    <t>ส่วนเกิน</t>
  </si>
  <si>
    <t>จากการ</t>
  </si>
  <si>
    <t>จัดสรรแล้ว -</t>
  </si>
  <si>
    <t>มูลค่าหุ้นสามัญ</t>
  </si>
  <si>
    <t>ตีราคาสินทรัพย์</t>
  </si>
  <si>
    <t>สำรองตามกฎหมาย</t>
  </si>
  <si>
    <t>ยังไม่ได้จัดสรร</t>
  </si>
  <si>
    <t>รวม</t>
  </si>
  <si>
    <t>แปลงค่างบการเงิน</t>
  </si>
  <si>
    <t>ที่เป็นเงินตรา</t>
  </si>
  <si>
    <t>รวมส่วนของ</t>
  </si>
  <si>
    <t>ต่างประเทศ</t>
  </si>
  <si>
    <t>งบแสดงฐานะการเงิน</t>
  </si>
  <si>
    <t>ลูกหนี้การค้าและลูกหนี้อื่น</t>
  </si>
  <si>
    <t xml:space="preserve">สินค้าคงเหลือ </t>
  </si>
  <si>
    <t xml:space="preserve">ต้นทุนการพัฒนาอสังหาริมทรัพย์ </t>
  </si>
  <si>
    <t xml:space="preserve">เงินลงทุนในบริษัทร่วม </t>
  </si>
  <si>
    <t xml:space="preserve">เงินลงทุนระยะยาวอื่น </t>
  </si>
  <si>
    <t xml:space="preserve">ที่ดิน อาคารและอุปกรณ์ </t>
  </si>
  <si>
    <t>อสังหาริมทรัพย์เพื่อการลงทุน</t>
  </si>
  <si>
    <t>สิทธิการเช่า</t>
  </si>
  <si>
    <t>งบแสดงฐานะการเงิน (ต่อ)</t>
  </si>
  <si>
    <t>เจ้าหนี้การค้าและเจ้าหนี้อื่น</t>
  </si>
  <si>
    <t>สำรองผลประโยชน์ระยะยาวของพนักงาน</t>
  </si>
  <si>
    <t>องค์ประกอบอื่นของส่วนของผู้ถือหุ้น</t>
  </si>
  <si>
    <t>งบกำไรขาดทุนเบ็ดเสร็จ</t>
  </si>
  <si>
    <t xml:space="preserve">กำไรขาดทุนเบ็ดเสร็จอื่น </t>
  </si>
  <si>
    <t>ผลต่างของอัตราแลกเปลี่ยนจากการแปลงค่างบการเงิน</t>
  </si>
  <si>
    <t>ส่วนที่เป็นของผู้ถือหุ้นของบริษัทฯ</t>
  </si>
  <si>
    <t>ส่วนที่เป็นของผู้มีส่วนได้เสียที่ไม่มีอำนาจควบคุมของบริษัทย่อย</t>
  </si>
  <si>
    <t xml:space="preserve">   ลูกหนี้การค้าและลูกหนี้อื่น</t>
  </si>
  <si>
    <t xml:space="preserve">   เจ้าหนี้การค้าและเจ้าหนี้อื่น</t>
  </si>
  <si>
    <t>กำไรขาดทุนเบ็ดเสร็จอื่น</t>
  </si>
  <si>
    <t>ส่วนของผู้มี</t>
  </si>
  <si>
    <t>ส่วนได้เสียที่</t>
  </si>
  <si>
    <t>ไม่มีอำนาจ</t>
  </si>
  <si>
    <t>องค์ประกอบอื่น</t>
  </si>
  <si>
    <t>ควบคุม</t>
  </si>
  <si>
    <t>ส่วนของ</t>
  </si>
  <si>
    <t>ของส่วนของผู้ถือหุ้น</t>
  </si>
  <si>
    <t>ของบริษัทฯ</t>
  </si>
  <si>
    <t>ของบริษัทย่อย</t>
  </si>
  <si>
    <t>ผู้ถือหุ้น</t>
  </si>
  <si>
    <t>ส่วนเกินทุนจากการ</t>
  </si>
  <si>
    <t xml:space="preserve">   สำรองผลประโยชน์ระยะยาวของพนักงาน</t>
  </si>
  <si>
    <t>และชำระเต็มมูลค่าแล้ว</t>
  </si>
  <si>
    <t>เงินกู้ยืมระยะยาวจากสถาบันการเงิน - สุทธิจาก</t>
  </si>
  <si>
    <t xml:space="preserve">   ส่วนที่ถึงกำหนดชำระภายในหนึ่งปี</t>
  </si>
  <si>
    <t>งบแสดงการเปลี่ยนแปลงส่วนของผู้ถือหุ้น (ต่อ)</t>
  </si>
  <si>
    <t>การแบ่งปันกำไร (ขาดทุน)</t>
  </si>
  <si>
    <t>ผลต่างจากการ</t>
  </si>
  <si>
    <t>(ยังไม่ได้ตรวจสอบ แต่สอบทานแล้ว)</t>
  </si>
  <si>
    <t>(หน่วย: พันบาท)</t>
  </si>
  <si>
    <t>กำไรขาดทุนเบ็ดเสร็จรวมสำหรับงวด</t>
  </si>
  <si>
    <t>กำไร (ขาดทุน) สำหรับงวด</t>
  </si>
  <si>
    <t>เงินสดและรายการเทียบเท่าเงินสด ณ วันสิ้นงวด</t>
  </si>
  <si>
    <t>เงินรับล่วงหน้าจากลูกค้า</t>
  </si>
  <si>
    <t>เงินสดสุทธิจาก (ใช้ไปใน) กิจกรรมลงทุน</t>
  </si>
  <si>
    <t>เงินสดสุทธิจาก (ใช้ไปใน) กิจกรรมจัดหาเงิน</t>
  </si>
  <si>
    <t>เงินสดและรายการเทียบเท่าเงินสด ณ วันต้นงวด</t>
  </si>
  <si>
    <t>ภาษีเงินได้ค้างจ่าย</t>
  </si>
  <si>
    <t>กำไร (ขาดทุน) ก่อนค่าใช้จ่ายภาษีเงินได้</t>
  </si>
  <si>
    <t>ค่าใช้จ่ายภาษีเงินได้</t>
  </si>
  <si>
    <t>สินทรัพย์ภาษีเงินได้รอการตัดบัญชี</t>
  </si>
  <si>
    <t>หนี้สินภาษีเงินได้รอการตัดบัญชี</t>
  </si>
  <si>
    <t>ผลต่างจากการแปลงค่างบการเงินที่เป็นเงินตราต่างประเทศสุทธิ</t>
  </si>
  <si>
    <t>กำไร (ขาดทุน) ส่วนที่เป็นของผู้ถือหุ้นของบริษัทฯ</t>
  </si>
  <si>
    <t xml:space="preserve">    ที่เป็นเงินตราต่างประเทศ</t>
  </si>
  <si>
    <t>กำไรขาดทุนเบ็ดเสร็จอื่นสำหรับงวด</t>
  </si>
  <si>
    <t>การแบ่งปันกำไรขาดทุนเบ็ดเสร็จรวม</t>
  </si>
  <si>
    <t xml:space="preserve">   เงินรับล่วงหน้าจากลูกค้า</t>
  </si>
  <si>
    <t xml:space="preserve">   จ่ายภาษีเงินได้</t>
  </si>
  <si>
    <t>เงินสดรับจากเงินให้กู้ยืมระยะยาวแก่บริษัทย่อย</t>
  </si>
  <si>
    <t xml:space="preserve">   เงินสดรับ (จ่าย) จากกิจกรรมดำเนินงาน</t>
  </si>
  <si>
    <t>เงินสดจ่ายสำหรับเงินให้กู้ยืมระยะยาวแก่บริษัทย่อย</t>
  </si>
  <si>
    <t>รายการที่ไม่ใช่เงินสด</t>
  </si>
  <si>
    <t>เงินลงทุนชั่วคราว - เงินฝากประจำระยะสั้น</t>
  </si>
  <si>
    <t>เงินฝากประจำระยะยาว</t>
  </si>
  <si>
    <t xml:space="preserve">กำไรขาดทุนเบ็ดเสร็จรวมสำหรับงวด </t>
  </si>
  <si>
    <t>รวมองค์ประกอบอื่น</t>
  </si>
  <si>
    <t xml:space="preserve">   ตัดจำหน่ายที่ดิน อาคารและอุปกรณ์</t>
  </si>
  <si>
    <t>ประมาณการหนี้สินระยะยาว - ประมาณการหนี้สิน</t>
  </si>
  <si>
    <t xml:space="preserve">   เกี่ยวกับคดีฟ้องร้อง</t>
  </si>
  <si>
    <t>กำไรสำหรับงวด</t>
  </si>
  <si>
    <t>(หน่วย: พันบาท ยกเว้นกำไรต่อหุ้นแสดงเป็นบาท)</t>
  </si>
  <si>
    <t>เงินฝากสถาบันการเงินระยะยาวที่มีภาระค้ำประกัน</t>
  </si>
  <si>
    <t>(ยังไม่ได้ตรวจสอบ</t>
  </si>
  <si>
    <t>แต่สอบทานแล้ว)</t>
  </si>
  <si>
    <t>(ตรวจสอบแล้ว)</t>
  </si>
  <si>
    <t xml:space="preserve">   ตัดจำหน่ายค่าใช้จ่ายทางตรงในการออกหุ้นกู้</t>
  </si>
  <si>
    <t xml:space="preserve">   สำรองผลประโยชน์ระยะยาวของพนักงาน </t>
  </si>
  <si>
    <t>เงินสดจ่ายซื้ออสังหาริมทรัพย์เพื่อการลงทุน</t>
  </si>
  <si>
    <t xml:space="preserve">   โอนกลับส่วนเกินทุนจากการตีราคาสำหรับการขายสินทรัพย์</t>
  </si>
  <si>
    <t xml:space="preserve">   ดอกเบี้ยจ่ายที่บันทึกเป็นต้นทุนการพัฒนาอสังหาริมทรัพย์</t>
  </si>
  <si>
    <t xml:space="preserve">   ค่าเผื่อหนี้สงสัยจะสูญ (โอนกลับ)</t>
  </si>
  <si>
    <t xml:space="preserve">   การปรับลดสินค้าคงเหลือให้เป็นมูลค่าสุทธิที่จะได้รับ </t>
  </si>
  <si>
    <t>ส่วนแบ่งกำไรขาดทุนเบ็ดเสร็จอื่นจากบริษัทร่วม</t>
  </si>
  <si>
    <t>ดอกเบี้ยรับ</t>
  </si>
  <si>
    <t>ส่วนแบ่งกำไร</t>
  </si>
  <si>
    <t>ขาดทุนเบ็ดเสร็จอื่น</t>
  </si>
  <si>
    <t>ในบริษัทร่วม</t>
  </si>
  <si>
    <t xml:space="preserve">   รายได้จากการริบคืนอสังหาริมทรัพย์</t>
  </si>
  <si>
    <t>เงินกู้ยืมระยะสั้นจากสถาบันการเงิน</t>
  </si>
  <si>
    <t>หุ้นกู้ชนิดไม่มีประกันที่ถึงกำหนดชำระภายในหนึ่งปี</t>
  </si>
  <si>
    <t>ยอดคงเหลือ ณ วันที่ 1 มกราคม 2561</t>
  </si>
  <si>
    <t xml:space="preserve">   ประมาณการหนี้สินระยะยาว - ประมาณการหนี้สินเกี่ยวกับคดีฟ้องร้อง</t>
  </si>
  <si>
    <t xml:space="preserve">   ค่าเผื่อการด้อยค่าของเงินมัดจำสำหรับซื้อที่ดิน</t>
  </si>
  <si>
    <t>31 ธันวาคม 2561</t>
  </si>
  <si>
    <t>1 มกราคม 2561</t>
  </si>
  <si>
    <t>ยอดคงเหลือ ณ วันที่ 1 มกราคม 2562</t>
  </si>
  <si>
    <t>(ปรับปรุงใหม่)</t>
  </si>
  <si>
    <t>ยอดคงเหลือ ณ วันที่ 31 ธันวาคม 2560 - ปรับปรุงใหม่</t>
  </si>
  <si>
    <t>ยอดคงเหลือ ณ วันที่ 31 ธันวาคม 2561 - ปรับปรุงใหม่</t>
  </si>
  <si>
    <t>โอนกลับส่วนเกินทุนจากการตีราคาสำหรับการขายสินทรัพย์</t>
  </si>
  <si>
    <t xml:space="preserve">   เงินปันผลรับจากเงินลงทุนในบริษัทย่อย</t>
  </si>
  <si>
    <t>ยอดคงเหลือ ณ วันที่ 31 ธันวาคม 2561 - ตามที่รายงานไว้เดิม</t>
  </si>
  <si>
    <t>ยอดคงเหลือ ณ วันที่ 31 ธันวาคม 2560 - ตามที่รายงานไว้เดิม</t>
  </si>
  <si>
    <t xml:space="preserve">   ส่วนแบ่งกำไรจากเงินลงทุนในบริษัทร่วม</t>
  </si>
  <si>
    <t xml:space="preserve">   ส่วนแบ่งกำไร (ขาดทุน) เบ็ดเสร็จอื่นในบริษัทร่วม</t>
  </si>
  <si>
    <t xml:space="preserve">  และค่าใช้จ่ายภาษีเงินได้</t>
  </si>
  <si>
    <t xml:space="preserve">กำไรก่อนส่วนแบ่งกำไรจากเงินลงทุนในบริษัทร่วมค่าใช้จ่ายทางการเงิน </t>
  </si>
  <si>
    <t>ส่วนแบ่งกำไรจากเงินลงทุนในบริษัทร่วม</t>
  </si>
  <si>
    <t>กำไรก่อนค่าใช้จ่ายทางการเงินและค่าใช้จ่ายภาษีเงินได้</t>
  </si>
  <si>
    <t>กำไรขาดทุนเบ็ดเสร็จรวมสำหรับงวด (ปรับปรุงใหม่)</t>
  </si>
  <si>
    <t>ผลสะสมจากการเปลี่ยนแปลงนโยบายการบัญชีเนื่องจากการนำมาตรฐาน</t>
  </si>
  <si>
    <t xml:space="preserve">   การรายงานทางการเงินใหม่มาถือปฏิบัติ (หมายเหตุ 2)</t>
  </si>
  <si>
    <t xml:space="preserve">   ต้นทุนในการได้มาซึ่งสัญญาที่ทำกับลูกค้า </t>
  </si>
  <si>
    <t>เงินฝากประจำระยะยาวเพิ่มขึ้น</t>
  </si>
  <si>
    <t xml:space="preserve">ต้นทุนในการได้มาซึ่งสัญญาที่ทำกับลูกค้า </t>
  </si>
  <si>
    <t>ณ วันที่ 30 มิถุนายน 2562</t>
  </si>
  <si>
    <t>30 มิถุนายน 2562</t>
  </si>
  <si>
    <t>สำหรับงวดสามเดือนสิ้นสุดวันที่ 30 มิถุนายน 2562</t>
  </si>
  <si>
    <t>ยอดคงเหลือ ณ วันที่ 30 มิถุนายน 2561 - ปรับปรุงใหม่</t>
  </si>
  <si>
    <t>ยอดคงเหลือ ณ วันที่ 30 มิถุนายน 2562</t>
  </si>
  <si>
    <t>ยอดคงเหลือ ณ วันที่ 30 มิถุนายน 2561</t>
  </si>
  <si>
    <t>สำหรับงวดหกเดือนสิ้นสุดวันที่ 30 มิถุนายน 2562</t>
  </si>
  <si>
    <t xml:space="preserve">                             -</t>
  </si>
  <si>
    <t xml:space="preserve">   ประมาณการหนี้สินเกี่ยวกับคดีฟ้องร้อง (โอนกลับ)</t>
  </si>
  <si>
    <t>เงินลงทุนชั่วคราว - เงินฝากประจำระยะสั้นเพิ่มขึ้น</t>
  </si>
  <si>
    <t>เงินสดจ่ายซื้อเงินลงทุนในบริษัทร่วม</t>
  </si>
  <si>
    <t>เงินปันผลรับจากเงินลงทุนในบริษัทร่วม</t>
  </si>
  <si>
    <t>เงินสดและรายการเทียบเท่าเงินสดลดลงจากบริษัทย่อยชำระบัญชี</t>
  </si>
  <si>
    <t>จ่ายเงินปันผล</t>
  </si>
  <si>
    <t xml:space="preserve">  โอนต้นทุนการพัฒนาอสังหาริมทรัพย์ไปเป็นอสังหาริมทรัพย์เพื่อการลงทุน</t>
  </si>
  <si>
    <t>เงินปันผลจ่าย (หมายเหตุ 20)</t>
  </si>
  <si>
    <t>บริษัทย่อยชำระบัญชี</t>
  </si>
  <si>
    <t xml:space="preserve">   ค่าเผื่อการด้อยค่าของที่ดินอาคารและอุปกรณ์</t>
  </si>
  <si>
    <t xml:space="preserve">  ทางการเงินและค่าใช้จ่ายภาษีเงินได้</t>
  </si>
  <si>
    <t>กำไร (ขาดทุน) ก่อนค่าใช้จ่ายทางการเงินและค่าใช้จ่ายภาษีเงินได้</t>
  </si>
  <si>
    <t>รายการที่จะถูกบันทึกในส่วนของกำไร (ขาดทุน) ในภายหลัง</t>
  </si>
  <si>
    <t>กำไรก่อนค่าใช้จ่ายภาษีเงินได้</t>
  </si>
  <si>
    <t xml:space="preserve">กำไรขาดทุนเบ็ดเสร็จอื่นสำหรับงวด </t>
  </si>
  <si>
    <t xml:space="preserve">   ตัดจำหน่ายอสังหาริมทรัพย์เพื่อการลงทุน</t>
  </si>
  <si>
    <t>เงินกู้ยืมระยะสั้นจากสถาบันการเงินเพิ่มขึ้น (ลดลง)</t>
  </si>
  <si>
    <t>ส่วนแบ่งขาดทุนจากเงินลงทุนในบริษัทร่วม</t>
  </si>
  <si>
    <t>รายการปรับกระทบยอดกำไรก่อนค่าใช้จ่ายภาษีเงินได้เป็น</t>
  </si>
  <si>
    <t>เงินสดจากกิจกรรมดำเนินงาน</t>
  </si>
  <si>
    <t xml:space="preserve">   เงินปันผลรับจากเงินลงทุนในบริษัทร่วม</t>
  </si>
  <si>
    <t xml:space="preserve">   (กำไร) ขาดทุนจากการขายที่ดิน อาคารและอุปกรณ์</t>
  </si>
  <si>
    <t>เงินปันผลรับจากเงินลงทุนในบริษัทย่อย</t>
  </si>
  <si>
    <t>กำไร (ขาดทุน) สำหรับงวด (ปรับปรุงใหม่)</t>
  </si>
  <si>
    <t>ส่วนของผู้มีส่วนได้เสียที่ไม่มีอำนาจควบคุม</t>
  </si>
  <si>
    <t xml:space="preserve">   ของบริษัทย่อย</t>
  </si>
  <si>
    <t>กำไร (ขาดทุน) ก่อนส่วนแบ่งขาดทุนจากเงินลงทุนในบริษัทร่วมค่าใช้จ่าย</t>
  </si>
  <si>
    <t xml:space="preserve">   ดอกเบี้ยจ่ายที่บันทึกเป็นที่ดิน อาคารและอุปกรณ์</t>
  </si>
  <si>
    <t xml:space="preserve">  โอนต้นทุนการพัฒนาอสังหาริมทรัพย์ไปเป็นที่ดิน อาคารและอุปกรณ์</t>
  </si>
  <si>
    <t xml:space="preserve">  โอนที่ดิน อาคารและอุปกรณ์ไปเป็นต้นทุนการพัฒนาอสังหาริมทรัพย์</t>
  </si>
  <si>
    <t xml:space="preserve">   กำไรจากการประเมินมูลค่าอสังหาริมทรัพย์เพื่อการลงทุน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</si>
</sst>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16" x14ac:knownFonts="1"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3.5"/>
      <name val="Angsana New"/>
      <family val="1"/>
    </font>
    <font>
      <sz val="13.5"/>
      <name val="Angsana New"/>
      <family val="1"/>
    </font>
    <font>
      <u/>
      <sz val="13.5"/>
      <name val="Angsana New"/>
      <family val="1"/>
    </font>
    <font>
      <i/>
      <sz val="13.5"/>
      <name val="Angsana New"/>
      <family val="1"/>
    </font>
    <font>
      <b/>
      <sz val="12"/>
      <name val="Angsana New"/>
      <family val="1"/>
    </font>
    <font>
      <sz val="12"/>
      <name val="Angsana New"/>
      <family val="1"/>
    </font>
    <font>
      <sz val="14"/>
      <name val="CordiaUPC"/>
      <family val="2"/>
      <charset val="222"/>
    </font>
    <font>
      <sz val="8"/>
      <name val="Arial"/>
      <family val="2"/>
    </font>
    <font>
      <sz val="11"/>
      <name val="Angsana New"/>
      <family val="1"/>
    </font>
    <font>
      <b/>
      <sz val="11"/>
      <name val="Angsana New"/>
      <family val="1"/>
    </font>
    <font>
      <u/>
      <sz val="11"/>
      <name val="Angsana New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  <xf numFmtId="0" fontId="8" fillId="0" borderId="0"/>
  </cellStyleXfs>
  <cellXfs count="128">
    <xf numFmtId="0" fontId="0" fillId="0" borderId="0" xfId="0"/>
    <xf numFmtId="0" fontId="3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centerContinuous" vertical="center"/>
    </xf>
    <xf numFmtId="0" fontId="2" fillId="0" borderId="1" xfId="0" applyFont="1" applyFill="1" applyBorder="1" applyAlignment="1">
      <alignment horizontal="centerContinuous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1" fontId="3" fillId="0" borderId="0" xfId="0" applyNumberFormat="1" applyFont="1" applyFill="1" applyAlignment="1">
      <alignment vertical="center"/>
    </xf>
    <xf numFmtId="41" fontId="3" fillId="0" borderId="0" xfId="0" quotePrefix="1" applyNumberFormat="1" applyFont="1" applyFill="1" applyAlignment="1">
      <alignment horizontal="right" vertical="center"/>
    </xf>
    <xf numFmtId="41" fontId="3" fillId="0" borderId="0" xfId="0" applyNumberFormat="1" applyFont="1" applyFill="1" applyAlignment="1">
      <alignment horizontal="center" vertical="center"/>
    </xf>
    <xf numFmtId="41" fontId="3" fillId="0" borderId="1" xfId="0" applyNumberFormat="1" applyFont="1" applyFill="1" applyBorder="1" applyAlignment="1">
      <alignment vertical="center"/>
    </xf>
    <xf numFmtId="41" fontId="3" fillId="0" borderId="2" xfId="0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horizontal="right" vertical="center"/>
    </xf>
    <xf numFmtId="41" fontId="3" fillId="0" borderId="3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41" fontId="3" fillId="0" borderId="0" xfId="0" applyNumberFormat="1" applyFont="1" applyFill="1" applyAlignment="1">
      <alignment horizontal="right" vertical="center"/>
    </xf>
    <xf numFmtId="37" fontId="3" fillId="0" borderId="0" xfId="0" applyNumberFormat="1" applyFont="1" applyFill="1" applyBorder="1" applyAlignment="1">
      <alignment vertical="center"/>
    </xf>
    <xf numFmtId="37" fontId="3" fillId="0" borderId="0" xfId="0" applyNumberFormat="1" applyFont="1" applyFill="1" applyAlignment="1">
      <alignment vertical="center"/>
    </xf>
    <xf numFmtId="41" fontId="3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41" fontId="3" fillId="0" borderId="5" xfId="0" applyNumberFormat="1" applyFont="1" applyFill="1" applyBorder="1" applyAlignment="1">
      <alignment vertical="center"/>
    </xf>
    <xf numFmtId="0" fontId="2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39" fontId="3" fillId="0" borderId="3" xfId="0" applyNumberFormat="1" applyFont="1" applyFill="1" applyBorder="1" applyAlignment="1">
      <alignment vertical="center"/>
    </xf>
    <xf numFmtId="39" fontId="3" fillId="0" borderId="0" xfId="0" applyNumberFormat="1" applyFont="1" applyFill="1" applyAlignment="1">
      <alignment vertical="center"/>
    </xf>
    <xf numFmtId="39" fontId="3" fillId="0" borderId="0" xfId="0" applyNumberFormat="1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3" fillId="0" borderId="0" xfId="0" applyNumberFormat="1" applyFont="1" applyFill="1" applyAlignment="1">
      <alignment horizontal="left" vertical="top"/>
    </xf>
    <xf numFmtId="41" fontId="3" fillId="0" borderId="3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right" vertical="center"/>
    </xf>
    <xf numFmtId="164" fontId="3" fillId="0" borderId="0" xfId="0" applyNumberFormat="1" applyFont="1" applyFill="1" applyAlignment="1">
      <alignment vertical="center"/>
    </xf>
    <xf numFmtId="41" fontId="3" fillId="0" borderId="1" xfId="0" quotePrefix="1" applyNumberFormat="1" applyFont="1" applyFill="1" applyBorder="1" applyAlignment="1">
      <alignment horizontal="right" vertical="center"/>
    </xf>
    <xf numFmtId="37" fontId="2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centerContinuous" vertical="center"/>
    </xf>
    <xf numFmtId="37" fontId="3" fillId="0" borderId="0" xfId="0" applyNumberFormat="1" applyFont="1" applyFill="1" applyAlignment="1">
      <alignment horizontal="centerContinuous" vertical="center"/>
    </xf>
    <xf numFmtId="37" fontId="2" fillId="0" borderId="1" xfId="0" applyNumberFormat="1" applyFont="1" applyFill="1" applyBorder="1" applyAlignment="1">
      <alignment horizontal="centerContinuous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Alignment="1">
      <alignment horizontal="centerContinuous" vertical="center"/>
    </xf>
    <xf numFmtId="0" fontId="4" fillId="0" borderId="0" xfId="0" applyNumberFormat="1" applyFont="1" applyFill="1" applyAlignment="1">
      <alignment horizontal="center" vertical="center"/>
    </xf>
    <xf numFmtId="41" fontId="3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37" fontId="3" fillId="0" borderId="3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41" fontId="3" fillId="0" borderId="0" xfId="0" quotePrefix="1" applyNumberFormat="1" applyFont="1" applyFill="1" applyBorder="1" applyAlignment="1">
      <alignment horizontal="right" vertical="center"/>
    </xf>
    <xf numFmtId="43" fontId="3" fillId="0" borderId="0" xfId="0" applyNumberFormat="1" applyFont="1" applyFill="1" applyBorder="1" applyAlignment="1">
      <alignment vertical="center"/>
    </xf>
    <xf numFmtId="37" fontId="3" fillId="0" borderId="0" xfId="0" applyNumberFormat="1" applyFont="1" applyFill="1" applyAlignment="1">
      <alignment horizontal="right" vertical="center"/>
    </xf>
    <xf numFmtId="164" fontId="3" fillId="0" borderId="3" xfId="2" applyNumberFormat="1" applyFont="1" applyFill="1" applyBorder="1" applyAlignment="1">
      <alignment vertical="center"/>
    </xf>
    <xf numFmtId="164" fontId="3" fillId="0" borderId="1" xfId="2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41" fontId="3" fillId="0" borderId="0" xfId="1" applyNumberFormat="1" applyFont="1" applyFill="1" applyAlignment="1">
      <alignment vertical="center"/>
    </xf>
    <xf numFmtId="41" fontId="3" fillId="0" borderId="0" xfId="1" applyNumberFormat="1" applyFont="1" applyFill="1" applyBorder="1" applyAlignment="1">
      <alignment vertical="center"/>
    </xf>
    <xf numFmtId="37" fontId="3" fillId="0" borderId="2" xfId="0" applyNumberFormat="1" applyFont="1" applyFill="1" applyBorder="1" applyAlignment="1">
      <alignment vertical="center"/>
    </xf>
    <xf numFmtId="37" fontId="3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Border="1" applyAlignment="1">
      <alignment horizontal="left" vertical="top"/>
    </xf>
    <xf numFmtId="43" fontId="3" fillId="0" borderId="0" xfId="2" applyFont="1" applyFill="1" applyAlignment="1">
      <alignment vertical="center"/>
    </xf>
    <xf numFmtId="0" fontId="3" fillId="0" borderId="4" xfId="0" applyFont="1" applyFill="1" applyBorder="1" applyAlignment="1">
      <alignment vertical="center"/>
    </xf>
    <xf numFmtId="41" fontId="3" fillId="0" borderId="0" xfId="2" applyNumberFormat="1" applyFont="1" applyFill="1" applyBorder="1" applyAlignment="1">
      <alignment vertical="center"/>
    </xf>
    <xf numFmtId="37" fontId="2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3" fontId="3" fillId="0" borderId="3" xfId="2" applyFont="1" applyFill="1" applyBorder="1" applyAlignment="1">
      <alignment vertical="center"/>
    </xf>
    <xf numFmtId="164" fontId="3" fillId="0" borderId="0" xfId="2" applyNumberFormat="1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Fill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41" fontId="10" fillId="0" borderId="0" xfId="0" applyNumberFormat="1" applyFont="1" applyFill="1" applyBorder="1" applyAlignment="1">
      <alignment horizontal="right" vertical="center"/>
    </xf>
    <xf numFmtId="41" fontId="10" fillId="0" borderId="0" xfId="0" applyNumberFormat="1" applyFont="1" applyFill="1" applyBorder="1" applyAlignment="1">
      <alignment vertical="center"/>
    </xf>
    <xf numFmtId="41" fontId="10" fillId="0" borderId="6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41" fontId="10" fillId="0" borderId="1" xfId="0" applyNumberFormat="1" applyFont="1" applyFill="1" applyBorder="1" applyAlignment="1">
      <alignment horizontal="left" vertical="center"/>
    </xf>
    <xf numFmtId="41" fontId="10" fillId="0" borderId="0" xfId="0" applyNumberFormat="1" applyFont="1" applyFill="1" applyBorder="1" applyAlignment="1">
      <alignment horizontal="left" vertical="center"/>
    </xf>
    <xf numFmtId="41" fontId="10" fillId="0" borderId="1" xfId="0" applyNumberFormat="1" applyFont="1" applyFill="1" applyBorder="1" applyAlignment="1">
      <alignment horizontal="right" vertical="center"/>
    </xf>
    <xf numFmtId="41" fontId="10" fillId="0" borderId="5" xfId="0" applyNumberFormat="1" applyFont="1" applyFill="1" applyBorder="1" applyAlignment="1">
      <alignment horizontal="right" vertical="center"/>
    </xf>
    <xf numFmtId="0" fontId="10" fillId="0" borderId="0" xfId="3" applyFont="1" applyFill="1" applyAlignment="1">
      <alignment vertical="center"/>
    </xf>
    <xf numFmtId="0" fontId="10" fillId="0" borderId="0" xfId="3" applyFont="1" applyFill="1" applyBorder="1" applyAlignment="1">
      <alignment vertical="center"/>
    </xf>
    <xf numFmtId="41" fontId="7" fillId="0" borderId="0" xfId="0" applyNumberFormat="1" applyFont="1" applyFill="1" applyBorder="1" applyAlignment="1">
      <alignment horizontal="right" vertical="center"/>
    </xf>
    <xf numFmtId="41" fontId="7" fillId="0" borderId="0" xfId="0" applyNumberFormat="1" applyFont="1" applyFill="1" applyBorder="1" applyAlignment="1">
      <alignment vertical="center"/>
    </xf>
    <xf numFmtId="41" fontId="7" fillId="0" borderId="1" xfId="0" applyNumberFormat="1" applyFont="1" applyFill="1" applyBorder="1" applyAlignment="1">
      <alignment horizontal="right" vertical="center"/>
    </xf>
    <xf numFmtId="41" fontId="7" fillId="0" borderId="0" xfId="0" applyNumberFormat="1" applyFont="1" applyFill="1" applyAlignment="1">
      <alignment vertical="center"/>
    </xf>
    <xf numFmtId="0" fontId="5" fillId="0" borderId="0" xfId="0" applyNumberFormat="1" applyFont="1" applyFill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0" fillId="0" borderId="2" xfId="0" applyFont="1" applyBorder="1" applyAlignment="1">
      <alignment horizontal="center" vertical="center"/>
    </xf>
    <xf numFmtId="164" fontId="3" fillId="0" borderId="0" xfId="2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41" fontId="10" fillId="2" borderId="0" xfId="0" applyNumberFormat="1" applyFont="1" applyFill="1" applyBorder="1" applyAlignment="1">
      <alignment horizontal="right" vertical="center"/>
    </xf>
    <xf numFmtId="41" fontId="10" fillId="2" borderId="0" xfId="0" applyNumberFormat="1" applyFont="1" applyFill="1" applyBorder="1" applyAlignment="1">
      <alignment vertical="center"/>
    </xf>
    <xf numFmtId="41" fontId="10" fillId="2" borderId="0" xfId="0" applyNumberFormat="1" applyFont="1" applyFill="1" applyAlignment="1">
      <alignment vertical="center"/>
    </xf>
    <xf numFmtId="0" fontId="10" fillId="2" borderId="0" xfId="0" applyFont="1" applyFill="1" applyBorder="1" applyAlignment="1">
      <alignment vertical="center"/>
    </xf>
    <xf numFmtId="0" fontId="10" fillId="2" borderId="0" xfId="0" applyFont="1" applyFill="1" applyAlignment="1">
      <alignment vertical="center"/>
    </xf>
    <xf numFmtId="41" fontId="7" fillId="0" borderId="1" xfId="0" applyNumberFormat="1" applyFont="1" applyFill="1" applyBorder="1" applyAlignment="1">
      <alignment vertical="center"/>
    </xf>
    <xf numFmtId="41" fontId="7" fillId="0" borderId="0" xfId="0" applyNumberFormat="1" applyFont="1" applyFill="1" applyBorder="1" applyAlignment="1">
      <alignment horizontal="left" vertical="center"/>
    </xf>
    <xf numFmtId="41" fontId="7" fillId="0" borderId="5" xfId="0" applyNumberFormat="1" applyFont="1" applyFill="1" applyBorder="1" applyAlignment="1">
      <alignment horizontal="right" vertical="center"/>
    </xf>
    <xf numFmtId="41" fontId="7" fillId="0" borderId="6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0" xfId="0" quotePrefix="1" applyNumberFormat="1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3" fillId="0" borderId="0" xfId="4" applyFont="1" applyFill="1" applyAlignment="1">
      <alignment vertical="center"/>
    </xf>
    <xf numFmtId="41" fontId="15" fillId="0" borderId="0" xfId="0" applyNumberFormat="1" applyFont="1" applyFill="1" applyBorder="1" applyAlignment="1">
      <alignment horizontal="left" vertical="center"/>
    </xf>
    <xf numFmtId="41" fontId="15" fillId="0" borderId="0" xfId="0" applyNumberFormat="1" applyFont="1" applyFill="1" applyBorder="1" applyAlignment="1">
      <alignment horizontal="right" vertical="center"/>
    </xf>
    <xf numFmtId="41" fontId="3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/>
    </xf>
  </cellXfs>
  <cellStyles count="5">
    <cellStyle name="Comma 2" xfId="2" xr:uid="{00000000-0005-0000-0000-000000000000}"/>
    <cellStyle name="Normal" xfId="0" builtinId="0"/>
    <cellStyle name="Normal 2" xfId="3" xr:uid="{00000000-0005-0000-0000-000002000000}"/>
    <cellStyle name="Normal 3" xfId="4" xr:uid="{00000000-0005-0000-0000-000003000000}"/>
    <cellStyle name="Percent" xfId="1" builtinId="5"/>
  </cellStyles>
  <dxfs count="0"/>
  <tableStyles count="0" defaultTableStyle="TableStyleMedium9" defaultPivotStyle="PivotStyleLight16"/>
  <colors>
    <mruColors>
      <color rgb="FF7BEBBE"/>
      <color rgb="FF80BF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5"/>
  <sheetViews>
    <sheetView showGridLines="0" view="pageBreakPreview" topLeftCell="A58" zoomScaleNormal="85" zoomScaleSheetLayoutView="100" workbookViewId="0">
      <selection activeCell="D64" sqref="D64"/>
    </sheetView>
  </sheetViews>
  <sheetFormatPr defaultColWidth="9.140625" defaultRowHeight="22.5" customHeight="1" x14ac:dyDescent="0.2"/>
  <cols>
    <col min="1" max="1" width="29.42578125" style="3" customWidth="1"/>
    <col min="2" max="2" width="6.85546875" style="3" customWidth="1"/>
    <col min="3" max="3" width="1.28515625" style="3" customWidth="1"/>
    <col min="4" max="4" width="15.140625" style="3" bestFit="1" customWidth="1"/>
    <col min="5" max="5" width="0.85546875" style="3" customWidth="1"/>
    <col min="6" max="6" width="14.28515625" style="3" bestFit="1" customWidth="1"/>
    <col min="7" max="7" width="0.85546875" style="3" customWidth="1"/>
    <col min="8" max="8" width="14.28515625" style="3" bestFit="1" customWidth="1"/>
    <col min="9" max="9" width="0.85546875" style="3" customWidth="1"/>
    <col min="10" max="10" width="14.28515625" style="3" bestFit="1" customWidth="1"/>
    <col min="11" max="11" width="0.85546875" style="3" customWidth="1"/>
    <col min="12" max="12" width="13.5703125" style="3" bestFit="1" customWidth="1"/>
    <col min="13" max="14" width="0.85546875" style="3" customWidth="1"/>
    <col min="15" max="15" width="1" style="3" customWidth="1"/>
    <col min="16" max="16384" width="9.140625" style="3"/>
  </cols>
  <sheetData>
    <row r="1" spans="1:14" s="108" customFormat="1" ht="20.25" x14ac:dyDescent="0.2">
      <c r="A1" s="108" t="s">
        <v>0</v>
      </c>
    </row>
    <row r="2" spans="1:14" s="108" customFormat="1" ht="20.25" x14ac:dyDescent="0.2">
      <c r="A2" s="108" t="s">
        <v>106</v>
      </c>
    </row>
    <row r="3" spans="1:14" s="108" customFormat="1" ht="20.25" x14ac:dyDescent="0.2">
      <c r="A3" s="108" t="s">
        <v>223</v>
      </c>
    </row>
    <row r="4" spans="1:14" ht="19.5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2" t="s">
        <v>146</v>
      </c>
      <c r="M4" s="1"/>
      <c r="N4" s="1"/>
    </row>
    <row r="5" spans="1:14" s="108" customFormat="1" ht="20.25" x14ac:dyDescent="0.2">
      <c r="A5" s="4"/>
      <c r="B5" s="4"/>
      <c r="C5" s="4"/>
      <c r="D5" s="119" t="s">
        <v>1</v>
      </c>
      <c r="E5" s="119"/>
      <c r="F5" s="119"/>
      <c r="G5" s="119"/>
      <c r="H5" s="119"/>
      <c r="I5" s="4"/>
      <c r="J5" s="119" t="s">
        <v>2</v>
      </c>
      <c r="K5" s="119"/>
      <c r="L5" s="119"/>
      <c r="M5" s="3"/>
      <c r="N5" s="3"/>
    </row>
    <row r="6" spans="1:14" ht="19.5" x14ac:dyDescent="0.2">
      <c r="B6" s="6" t="s">
        <v>3</v>
      </c>
      <c r="D6" s="6" t="s">
        <v>224</v>
      </c>
      <c r="F6" s="6" t="s">
        <v>201</v>
      </c>
      <c r="H6" s="6" t="s">
        <v>202</v>
      </c>
      <c r="J6" s="6" t="s">
        <v>224</v>
      </c>
      <c r="L6" s="6" t="s">
        <v>201</v>
      </c>
    </row>
    <row r="7" spans="1:14" ht="19.5" x14ac:dyDescent="0.2">
      <c r="B7" s="6"/>
      <c r="D7" s="16" t="s">
        <v>180</v>
      </c>
      <c r="F7" s="16" t="s">
        <v>182</v>
      </c>
      <c r="H7" s="16"/>
      <c r="J7" s="16" t="s">
        <v>180</v>
      </c>
      <c r="L7" s="16" t="s">
        <v>182</v>
      </c>
    </row>
    <row r="8" spans="1:14" ht="19.5" x14ac:dyDescent="0.2">
      <c r="B8" s="6"/>
      <c r="D8" s="16" t="s">
        <v>181</v>
      </c>
      <c r="F8" s="16" t="s">
        <v>204</v>
      </c>
      <c r="H8" s="16"/>
      <c r="J8" s="16" t="s">
        <v>181</v>
      </c>
      <c r="L8" s="16"/>
    </row>
    <row r="9" spans="1:14" ht="19.5" x14ac:dyDescent="0.2">
      <c r="B9" s="6"/>
      <c r="D9" s="16"/>
      <c r="F9" s="6"/>
      <c r="H9" s="6"/>
      <c r="J9" s="16"/>
      <c r="L9" s="16"/>
    </row>
    <row r="10" spans="1:14" ht="20.25" x14ac:dyDescent="0.2">
      <c r="A10" s="108" t="s">
        <v>4</v>
      </c>
    </row>
    <row r="11" spans="1:14" ht="20.25" x14ac:dyDescent="0.2">
      <c r="A11" s="108" t="s">
        <v>5</v>
      </c>
    </row>
    <row r="12" spans="1:14" ht="19.5" x14ac:dyDescent="0.2">
      <c r="A12" s="3" t="s">
        <v>6</v>
      </c>
      <c r="B12" s="7">
        <v>3</v>
      </c>
      <c r="D12" s="8">
        <v>522331</v>
      </c>
      <c r="E12" s="8"/>
      <c r="F12" s="96">
        <v>601678</v>
      </c>
      <c r="G12" s="8"/>
      <c r="H12" s="96">
        <v>1009981</v>
      </c>
      <c r="I12" s="8"/>
      <c r="J12" s="8">
        <v>37976</v>
      </c>
      <c r="K12" s="8"/>
      <c r="L12" s="8">
        <v>22643</v>
      </c>
      <c r="M12" s="8"/>
      <c r="N12" s="8"/>
    </row>
    <row r="13" spans="1:14" ht="19.5" x14ac:dyDescent="0.2">
      <c r="A13" s="3" t="s">
        <v>170</v>
      </c>
      <c r="B13" s="7"/>
      <c r="D13" s="8">
        <v>14107</v>
      </c>
      <c r="E13" s="8"/>
      <c r="F13" s="8">
        <v>14045</v>
      </c>
      <c r="G13" s="8"/>
      <c r="H13" s="8">
        <v>13007</v>
      </c>
      <c r="I13" s="8"/>
      <c r="J13" s="8">
        <v>0</v>
      </c>
      <c r="K13" s="8"/>
      <c r="L13" s="8">
        <v>0</v>
      </c>
      <c r="M13" s="8"/>
      <c r="N13" s="8"/>
    </row>
    <row r="14" spans="1:14" ht="19.5" x14ac:dyDescent="0.2">
      <c r="A14" s="3" t="s">
        <v>107</v>
      </c>
      <c r="B14" s="7">
        <v>4</v>
      </c>
      <c r="D14" s="8">
        <v>523203</v>
      </c>
      <c r="E14" s="8"/>
      <c r="F14" s="8">
        <v>636051</v>
      </c>
      <c r="G14" s="8"/>
      <c r="H14" s="8">
        <v>704568</v>
      </c>
      <c r="I14" s="8"/>
      <c r="J14" s="8">
        <v>49875</v>
      </c>
      <c r="K14" s="8"/>
      <c r="L14" s="8">
        <v>62819</v>
      </c>
      <c r="M14" s="8"/>
      <c r="N14" s="8"/>
    </row>
    <row r="15" spans="1:14" ht="19.5" x14ac:dyDescent="0.2">
      <c r="A15" s="3" t="s">
        <v>108</v>
      </c>
      <c r="B15" s="7"/>
      <c r="D15" s="8">
        <v>86061</v>
      </c>
      <c r="E15" s="8"/>
      <c r="F15" s="8">
        <v>101117</v>
      </c>
      <c r="G15" s="8"/>
      <c r="H15" s="8">
        <v>112598</v>
      </c>
      <c r="I15" s="8"/>
      <c r="J15" s="8">
        <v>0</v>
      </c>
      <c r="K15" s="8"/>
      <c r="L15" s="8">
        <v>0</v>
      </c>
      <c r="M15" s="8"/>
      <c r="N15" s="8"/>
    </row>
    <row r="16" spans="1:14" ht="19.5" x14ac:dyDescent="0.2">
      <c r="A16" s="3" t="s">
        <v>109</v>
      </c>
      <c r="B16" s="7">
        <v>6</v>
      </c>
      <c r="D16" s="8">
        <v>4182903</v>
      </c>
      <c r="E16" s="8"/>
      <c r="F16" s="8">
        <v>3815340</v>
      </c>
      <c r="G16" s="8"/>
      <c r="H16" s="8">
        <v>3985979</v>
      </c>
      <c r="I16" s="8"/>
      <c r="J16" s="8">
        <v>111429</v>
      </c>
      <c r="K16" s="8"/>
      <c r="L16" s="8">
        <v>111429</v>
      </c>
      <c r="M16" s="8"/>
      <c r="N16" s="10"/>
    </row>
    <row r="17" spans="1:15" ht="19.5" x14ac:dyDescent="0.2">
      <c r="A17" s="3" t="s">
        <v>222</v>
      </c>
      <c r="B17" s="7"/>
      <c r="D17" s="8">
        <v>126733</v>
      </c>
      <c r="E17" s="8"/>
      <c r="F17" s="8">
        <v>70722</v>
      </c>
      <c r="G17" s="8"/>
      <c r="H17" s="8">
        <v>61157</v>
      </c>
      <c r="I17" s="8"/>
      <c r="J17" s="8">
        <v>0</v>
      </c>
      <c r="K17" s="8"/>
      <c r="L17" s="8">
        <v>0</v>
      </c>
      <c r="M17" s="8"/>
      <c r="N17" s="10"/>
    </row>
    <row r="18" spans="1:15" ht="19.5" x14ac:dyDescent="0.2">
      <c r="A18" s="3" t="s">
        <v>7</v>
      </c>
      <c r="B18" s="7">
        <v>21</v>
      </c>
      <c r="D18" s="11">
        <v>270241</v>
      </c>
      <c r="E18" s="8"/>
      <c r="F18" s="11">
        <v>271723</v>
      </c>
      <c r="G18" s="8"/>
      <c r="H18" s="11">
        <v>138879</v>
      </c>
      <c r="I18" s="8"/>
      <c r="J18" s="11">
        <v>26715</v>
      </c>
      <c r="K18" s="8"/>
      <c r="L18" s="11">
        <v>15117</v>
      </c>
      <c r="M18" s="8"/>
      <c r="N18" s="8"/>
    </row>
    <row r="19" spans="1:15" ht="20.25" x14ac:dyDescent="0.2">
      <c r="A19" s="108" t="s">
        <v>8</v>
      </c>
      <c r="B19" s="7"/>
      <c r="D19" s="12">
        <f>SUM(D12:D18)</f>
        <v>5725579</v>
      </c>
      <c r="E19" s="8"/>
      <c r="F19" s="12">
        <f>SUM(F12:F18)</f>
        <v>5510676</v>
      </c>
      <c r="G19" s="8"/>
      <c r="H19" s="12">
        <f>SUM(H12:H18)</f>
        <v>6026169</v>
      </c>
      <c r="I19" s="8"/>
      <c r="J19" s="12">
        <f>SUM(J12:J18)</f>
        <v>225995</v>
      </c>
      <c r="K19" s="8"/>
      <c r="L19" s="12">
        <f>SUM(L12:L18)</f>
        <v>212008</v>
      </c>
      <c r="M19" s="8"/>
      <c r="N19" s="8"/>
    </row>
    <row r="20" spans="1:15" ht="20.25" x14ac:dyDescent="0.2">
      <c r="A20" s="108" t="s">
        <v>9</v>
      </c>
      <c r="B20" s="7"/>
      <c r="D20" s="8"/>
      <c r="E20" s="8"/>
      <c r="F20" s="8"/>
      <c r="G20" s="8"/>
      <c r="H20" s="8"/>
      <c r="I20" s="8"/>
      <c r="J20" s="8"/>
      <c r="K20" s="8"/>
      <c r="L20" s="8"/>
    </row>
    <row r="21" spans="1:15" ht="19.5" x14ac:dyDescent="0.2">
      <c r="A21" s="3" t="s">
        <v>179</v>
      </c>
      <c r="B21" s="7"/>
      <c r="D21" s="9">
        <v>41</v>
      </c>
      <c r="E21" s="8"/>
      <c r="F21" s="9">
        <v>41</v>
      </c>
      <c r="G21" s="8"/>
      <c r="H21" s="9">
        <v>41</v>
      </c>
      <c r="I21" s="8"/>
      <c r="J21" s="9">
        <v>0</v>
      </c>
      <c r="K21" s="8"/>
      <c r="L21" s="9">
        <v>0</v>
      </c>
    </row>
    <row r="22" spans="1:15" ht="19.5" x14ac:dyDescent="0.2">
      <c r="A22" s="3" t="s">
        <v>171</v>
      </c>
      <c r="B22" s="7"/>
      <c r="D22" s="9">
        <v>2269</v>
      </c>
      <c r="E22" s="8"/>
      <c r="F22" s="9">
        <v>2178</v>
      </c>
      <c r="G22" s="8"/>
      <c r="H22" s="9">
        <v>2178</v>
      </c>
      <c r="I22" s="8"/>
      <c r="J22" s="9">
        <v>2269</v>
      </c>
      <c r="K22" s="8"/>
      <c r="L22" s="9">
        <v>2178</v>
      </c>
    </row>
    <row r="23" spans="1:15" ht="19.5" x14ac:dyDescent="0.2">
      <c r="A23" s="3" t="s">
        <v>10</v>
      </c>
      <c r="B23" s="7">
        <v>7</v>
      </c>
      <c r="D23" s="8">
        <v>409126</v>
      </c>
      <c r="E23" s="8"/>
      <c r="F23" s="8">
        <v>488042</v>
      </c>
      <c r="G23" s="8"/>
      <c r="H23" s="8">
        <v>322175</v>
      </c>
      <c r="I23" s="8"/>
      <c r="J23" s="8">
        <v>0</v>
      </c>
      <c r="K23" s="8"/>
      <c r="L23" s="8">
        <v>0</v>
      </c>
      <c r="N23" s="16"/>
    </row>
    <row r="24" spans="1:15" ht="19.5" x14ac:dyDescent="0.2">
      <c r="A24" s="3" t="s">
        <v>11</v>
      </c>
      <c r="B24" s="7">
        <v>8</v>
      </c>
      <c r="D24" s="9">
        <v>0</v>
      </c>
      <c r="E24" s="8"/>
      <c r="F24" s="9">
        <v>0</v>
      </c>
      <c r="G24" s="8"/>
      <c r="H24" s="9">
        <v>0</v>
      </c>
      <c r="I24" s="8"/>
      <c r="J24" s="9">
        <v>4242655</v>
      </c>
      <c r="K24" s="8"/>
      <c r="L24" s="9">
        <v>4242655</v>
      </c>
      <c r="N24" s="16"/>
    </row>
    <row r="25" spans="1:15" ht="19.5" x14ac:dyDescent="0.2">
      <c r="A25" s="3" t="s">
        <v>110</v>
      </c>
      <c r="B25" s="7">
        <v>9</v>
      </c>
      <c r="D25" s="9">
        <v>988060</v>
      </c>
      <c r="E25" s="8"/>
      <c r="F25" s="9">
        <v>1015217</v>
      </c>
      <c r="G25" s="8"/>
      <c r="H25" s="9">
        <v>928399</v>
      </c>
      <c r="I25" s="8"/>
      <c r="J25" s="9">
        <v>777454</v>
      </c>
      <c r="K25" s="8"/>
      <c r="L25" s="9">
        <v>777454</v>
      </c>
      <c r="N25" s="16"/>
    </row>
    <row r="26" spans="1:15" ht="19.5" x14ac:dyDescent="0.2">
      <c r="A26" s="3" t="s">
        <v>111</v>
      </c>
      <c r="B26" s="7">
        <v>10</v>
      </c>
      <c r="D26" s="8">
        <v>606365</v>
      </c>
      <c r="E26" s="8"/>
      <c r="F26" s="8">
        <v>606365</v>
      </c>
      <c r="G26" s="8"/>
      <c r="H26" s="8">
        <v>606365</v>
      </c>
      <c r="I26" s="8"/>
      <c r="J26" s="8">
        <v>0</v>
      </c>
      <c r="K26" s="8"/>
      <c r="L26" s="8">
        <v>0</v>
      </c>
    </row>
    <row r="27" spans="1:15" ht="19.5" x14ac:dyDescent="0.2">
      <c r="A27" s="3" t="s">
        <v>12</v>
      </c>
      <c r="B27" s="7">
        <v>5</v>
      </c>
      <c r="D27" s="9">
        <v>0</v>
      </c>
      <c r="E27" s="8"/>
      <c r="F27" s="9">
        <v>0</v>
      </c>
      <c r="G27" s="8"/>
      <c r="H27" s="9">
        <v>0</v>
      </c>
      <c r="I27" s="8"/>
      <c r="J27" s="9">
        <v>1623000</v>
      </c>
      <c r="K27" s="8"/>
      <c r="L27" s="9">
        <v>987000</v>
      </c>
    </row>
    <row r="28" spans="1:15" ht="19.5" x14ac:dyDescent="0.2">
      <c r="A28" s="3" t="s">
        <v>113</v>
      </c>
      <c r="B28" s="7">
        <v>11</v>
      </c>
      <c r="D28" s="9">
        <v>1420632</v>
      </c>
      <c r="E28" s="8"/>
      <c r="F28" s="9">
        <v>1233351</v>
      </c>
      <c r="G28" s="8"/>
      <c r="H28" s="9">
        <v>1165334</v>
      </c>
      <c r="I28" s="8"/>
      <c r="J28" s="9">
        <v>191049</v>
      </c>
      <c r="K28" s="8"/>
      <c r="L28" s="9">
        <v>183621</v>
      </c>
      <c r="N28" s="9"/>
      <c r="O28" s="9"/>
    </row>
    <row r="29" spans="1:15" ht="19.5" x14ac:dyDescent="0.2">
      <c r="A29" s="3" t="s">
        <v>112</v>
      </c>
      <c r="B29" s="7">
        <v>12</v>
      </c>
      <c r="D29" s="8">
        <v>11696776</v>
      </c>
      <c r="E29" s="8"/>
      <c r="F29" s="8">
        <v>11526679</v>
      </c>
      <c r="G29" s="8"/>
      <c r="H29" s="8">
        <v>11299858</v>
      </c>
      <c r="I29" s="8"/>
      <c r="J29" s="8">
        <v>35435</v>
      </c>
      <c r="K29" s="8"/>
      <c r="L29" s="8">
        <v>42090</v>
      </c>
      <c r="M29" s="58"/>
    </row>
    <row r="30" spans="1:15" ht="19.5" x14ac:dyDescent="0.2">
      <c r="A30" s="3" t="s">
        <v>157</v>
      </c>
      <c r="B30" s="7"/>
      <c r="D30" s="8">
        <v>77875</v>
      </c>
      <c r="E30" s="8"/>
      <c r="F30" s="8">
        <v>78025</v>
      </c>
      <c r="G30" s="8"/>
      <c r="H30" s="8">
        <v>98128</v>
      </c>
      <c r="I30" s="8"/>
      <c r="J30" s="8">
        <v>0</v>
      </c>
      <c r="K30" s="8"/>
      <c r="L30" s="8">
        <v>0</v>
      </c>
      <c r="M30" s="58"/>
      <c r="N30" s="59"/>
    </row>
    <row r="31" spans="1:15" ht="19.5" x14ac:dyDescent="0.2">
      <c r="A31" s="3" t="s">
        <v>13</v>
      </c>
      <c r="B31" s="7"/>
      <c r="D31" s="13">
        <v>407904</v>
      </c>
      <c r="E31" s="8"/>
      <c r="F31" s="13">
        <v>407904</v>
      </c>
      <c r="G31" s="8"/>
      <c r="H31" s="13">
        <v>407904</v>
      </c>
      <c r="I31" s="8"/>
      <c r="J31" s="13">
        <v>0</v>
      </c>
      <c r="K31" s="8"/>
      <c r="L31" s="13">
        <v>0</v>
      </c>
      <c r="M31" s="59"/>
      <c r="N31" s="59"/>
    </row>
    <row r="32" spans="1:15" ht="19.5" x14ac:dyDescent="0.2">
      <c r="A32" s="3" t="s">
        <v>114</v>
      </c>
      <c r="B32" s="7"/>
      <c r="D32" s="13">
        <v>7100</v>
      </c>
      <c r="E32" s="8"/>
      <c r="F32" s="13">
        <v>8638</v>
      </c>
      <c r="G32" s="8"/>
      <c r="H32" s="13">
        <v>11461</v>
      </c>
      <c r="I32" s="8"/>
      <c r="J32" s="13">
        <v>0</v>
      </c>
      <c r="K32" s="8"/>
      <c r="L32" s="13">
        <v>0</v>
      </c>
      <c r="M32" s="58"/>
      <c r="N32" s="8"/>
    </row>
    <row r="33" spans="1:14" ht="19.5" x14ac:dyDescent="0.2">
      <c r="A33" s="3" t="s">
        <v>14</v>
      </c>
      <c r="B33" s="7">
        <v>26</v>
      </c>
      <c r="D33" s="11">
        <v>31837</v>
      </c>
      <c r="E33" s="8"/>
      <c r="F33" s="11">
        <v>25918</v>
      </c>
      <c r="G33" s="8"/>
      <c r="H33" s="11">
        <v>76853</v>
      </c>
      <c r="I33" s="8"/>
      <c r="J33" s="11">
        <v>1342</v>
      </c>
      <c r="K33" s="8"/>
      <c r="L33" s="11">
        <v>1342</v>
      </c>
      <c r="M33" s="21"/>
      <c r="N33" s="21"/>
    </row>
    <row r="34" spans="1:14" ht="20.25" x14ac:dyDescent="0.2">
      <c r="A34" s="108" t="s">
        <v>15</v>
      </c>
      <c r="B34" s="7"/>
      <c r="D34" s="11">
        <f>SUM(D21:D33)</f>
        <v>15647985</v>
      </c>
      <c r="E34" s="8"/>
      <c r="F34" s="11">
        <f>SUM(F21:F33)</f>
        <v>15392358</v>
      </c>
      <c r="G34" s="8"/>
      <c r="H34" s="11">
        <f>SUM(H21:H33)</f>
        <v>14918696</v>
      </c>
      <c r="I34" s="8"/>
      <c r="J34" s="11">
        <f>SUM(J21:J33)</f>
        <v>6873204</v>
      </c>
      <c r="K34" s="8"/>
      <c r="L34" s="11">
        <f>SUM(L21:L33)</f>
        <v>6236340</v>
      </c>
      <c r="M34" s="58"/>
      <c r="N34" s="58"/>
    </row>
    <row r="35" spans="1:14" ht="21" thickBot="1" x14ac:dyDescent="0.25">
      <c r="A35" s="108" t="s">
        <v>16</v>
      </c>
      <c r="B35" s="16"/>
      <c r="D35" s="15">
        <f>SUM(D19,D34)</f>
        <v>21373564</v>
      </c>
      <c r="E35" s="8"/>
      <c r="F35" s="15">
        <f>SUM(F19,F34)</f>
        <v>20903034</v>
      </c>
      <c r="G35" s="8"/>
      <c r="H35" s="15">
        <f>SUM(H19,H34)</f>
        <v>20944865</v>
      </c>
      <c r="I35" s="8"/>
      <c r="J35" s="15">
        <f>SUM(J19,J34)</f>
        <v>7099199</v>
      </c>
      <c r="K35" s="8"/>
      <c r="L35" s="15">
        <f>SUM(L19,L34)</f>
        <v>6448348</v>
      </c>
    </row>
    <row r="36" spans="1:14" ht="21" thickTop="1" x14ac:dyDescent="0.2">
      <c r="A36" s="108"/>
      <c r="B36" s="16"/>
      <c r="D36" s="13"/>
      <c r="E36" s="13"/>
      <c r="F36" s="13"/>
      <c r="G36" s="13"/>
      <c r="H36" s="13"/>
      <c r="I36" s="13"/>
      <c r="J36" s="13"/>
      <c r="K36" s="13"/>
      <c r="L36" s="13"/>
      <c r="M36" s="13"/>
    </row>
    <row r="37" spans="1:14" ht="19.5" x14ac:dyDescent="0.2"/>
    <row r="38" spans="1:14" ht="19.5" x14ac:dyDescent="0.2">
      <c r="A38" s="3" t="s">
        <v>17</v>
      </c>
    </row>
    <row r="39" spans="1:14" s="108" customFormat="1" ht="20.25" x14ac:dyDescent="0.2">
      <c r="A39" s="120" t="s">
        <v>0</v>
      </c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</row>
    <row r="40" spans="1:14" s="108" customFormat="1" ht="20.25" x14ac:dyDescent="0.2">
      <c r="A40" s="120" t="s">
        <v>115</v>
      </c>
      <c r="B40" s="120"/>
      <c r="C40" s="120"/>
      <c r="D40" s="120"/>
      <c r="E40" s="120"/>
      <c r="F40" s="120"/>
      <c r="G40" s="120"/>
      <c r="H40" s="120"/>
      <c r="I40" s="120"/>
      <c r="J40" s="120"/>
      <c r="K40" s="120"/>
      <c r="L40" s="120"/>
      <c r="M40" s="120"/>
      <c r="N40" s="120"/>
    </row>
    <row r="41" spans="1:14" s="108" customFormat="1" ht="20.25" x14ac:dyDescent="0.2">
      <c r="A41" s="120" t="s">
        <v>223</v>
      </c>
      <c r="B41" s="120"/>
      <c r="C41" s="120"/>
      <c r="D41" s="120"/>
      <c r="E41" s="120"/>
      <c r="F41" s="120"/>
      <c r="G41" s="120"/>
      <c r="H41" s="120"/>
      <c r="I41" s="120"/>
      <c r="J41" s="120"/>
      <c r="K41" s="120"/>
      <c r="L41" s="120"/>
      <c r="M41" s="120"/>
      <c r="N41" s="120"/>
    </row>
    <row r="42" spans="1:14" ht="19.5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2" t="s">
        <v>146</v>
      </c>
      <c r="M42" s="1"/>
      <c r="N42" s="1"/>
    </row>
    <row r="43" spans="1:14" s="108" customFormat="1" ht="20.25" x14ac:dyDescent="0.2">
      <c r="A43" s="4"/>
      <c r="B43" s="4"/>
      <c r="C43" s="4"/>
      <c r="D43" s="119" t="s">
        <v>1</v>
      </c>
      <c r="E43" s="119"/>
      <c r="F43" s="119"/>
      <c r="G43" s="119"/>
      <c r="H43" s="119"/>
      <c r="I43" s="4"/>
      <c r="J43" s="119" t="s">
        <v>2</v>
      </c>
      <c r="K43" s="119"/>
      <c r="L43" s="119"/>
      <c r="M43" s="3"/>
      <c r="N43" s="3"/>
    </row>
    <row r="44" spans="1:14" ht="19.5" x14ac:dyDescent="0.2">
      <c r="B44" s="6" t="s">
        <v>3</v>
      </c>
      <c r="D44" s="6" t="s">
        <v>224</v>
      </c>
      <c r="F44" s="6" t="s">
        <v>201</v>
      </c>
      <c r="H44" s="6" t="s">
        <v>202</v>
      </c>
      <c r="J44" s="6" t="s">
        <v>224</v>
      </c>
      <c r="L44" s="6" t="s">
        <v>201</v>
      </c>
    </row>
    <row r="45" spans="1:14" ht="19.5" x14ac:dyDescent="0.2">
      <c r="B45" s="6"/>
      <c r="D45" s="16" t="s">
        <v>180</v>
      </c>
      <c r="F45" s="16" t="s">
        <v>182</v>
      </c>
      <c r="H45" s="16"/>
      <c r="J45" s="16" t="s">
        <v>180</v>
      </c>
      <c r="L45" s="16" t="s">
        <v>182</v>
      </c>
    </row>
    <row r="46" spans="1:14" ht="19.5" x14ac:dyDescent="0.2">
      <c r="B46" s="6"/>
      <c r="D46" s="16" t="s">
        <v>181</v>
      </c>
      <c r="F46" s="16" t="s">
        <v>204</v>
      </c>
      <c r="H46" s="16"/>
      <c r="J46" s="16" t="s">
        <v>181</v>
      </c>
      <c r="L46" s="16"/>
    </row>
    <row r="47" spans="1:14" ht="20.25" x14ac:dyDescent="0.2">
      <c r="A47" s="108" t="s">
        <v>18</v>
      </c>
      <c r="D47" s="16"/>
      <c r="F47" s="6"/>
      <c r="H47" s="6"/>
      <c r="J47" s="16"/>
      <c r="L47" s="16"/>
    </row>
    <row r="48" spans="1:14" ht="20.25" x14ac:dyDescent="0.2">
      <c r="A48" s="108" t="s">
        <v>19</v>
      </c>
    </row>
    <row r="49" spans="1:14" ht="19.5" x14ac:dyDescent="0.2">
      <c r="A49" s="3" t="s">
        <v>196</v>
      </c>
      <c r="B49" s="7">
        <v>13</v>
      </c>
      <c r="D49" s="8">
        <v>745000</v>
      </c>
      <c r="E49" s="8"/>
      <c r="F49" s="8">
        <v>450000</v>
      </c>
      <c r="G49" s="8"/>
      <c r="H49" s="8">
        <v>510000</v>
      </c>
      <c r="I49" s="8"/>
      <c r="J49" s="8">
        <v>370000</v>
      </c>
      <c r="K49" s="8"/>
      <c r="L49" s="8">
        <v>240000</v>
      </c>
      <c r="M49" s="8"/>
      <c r="N49" s="19"/>
    </row>
    <row r="50" spans="1:14" ht="19.5" x14ac:dyDescent="0.2">
      <c r="A50" s="3" t="s">
        <v>116</v>
      </c>
      <c r="B50" s="7">
        <v>14</v>
      </c>
      <c r="D50" s="8">
        <v>719864</v>
      </c>
      <c r="E50" s="8"/>
      <c r="F50" s="8">
        <v>886073</v>
      </c>
      <c r="G50" s="8"/>
      <c r="H50" s="8">
        <v>924895</v>
      </c>
      <c r="I50" s="8"/>
      <c r="J50" s="8">
        <v>43068</v>
      </c>
      <c r="K50" s="8"/>
      <c r="L50" s="8">
        <v>33679</v>
      </c>
      <c r="M50" s="8"/>
      <c r="N50" s="19"/>
    </row>
    <row r="51" spans="1:14" ht="19.5" x14ac:dyDescent="0.2">
      <c r="A51" s="3" t="s">
        <v>20</v>
      </c>
      <c r="B51" s="7"/>
      <c r="D51" s="8"/>
      <c r="E51" s="8"/>
      <c r="F51" s="8"/>
      <c r="G51" s="8"/>
      <c r="H51" s="8"/>
      <c r="I51" s="8"/>
      <c r="J51" s="8"/>
      <c r="K51" s="8"/>
      <c r="L51" s="8"/>
      <c r="N51" s="19"/>
    </row>
    <row r="52" spans="1:14" ht="19.5" x14ac:dyDescent="0.2">
      <c r="A52" s="3" t="s">
        <v>21</v>
      </c>
      <c r="B52" s="7">
        <v>16</v>
      </c>
      <c r="D52" s="8">
        <v>644278</v>
      </c>
      <c r="E52" s="8"/>
      <c r="F52" s="8">
        <v>673343</v>
      </c>
      <c r="G52" s="8"/>
      <c r="H52" s="8">
        <v>518610</v>
      </c>
      <c r="I52" s="8"/>
      <c r="J52" s="8">
        <v>5000</v>
      </c>
      <c r="K52" s="8"/>
      <c r="L52" s="8">
        <v>3875</v>
      </c>
      <c r="M52" s="8"/>
      <c r="N52" s="19"/>
    </row>
    <row r="53" spans="1:14" ht="19.5" x14ac:dyDescent="0.2">
      <c r="A53" s="3" t="s">
        <v>197</v>
      </c>
      <c r="B53" s="7"/>
      <c r="D53" s="8">
        <v>0</v>
      </c>
      <c r="E53" s="8"/>
      <c r="F53" s="8">
        <v>0</v>
      </c>
      <c r="G53" s="8"/>
      <c r="H53" s="8">
        <v>497980</v>
      </c>
      <c r="I53" s="8"/>
      <c r="J53" s="8">
        <v>0</v>
      </c>
      <c r="K53" s="8"/>
      <c r="L53" s="8">
        <v>0</v>
      </c>
      <c r="M53" s="8"/>
      <c r="N53" s="19"/>
    </row>
    <row r="54" spans="1:14" ht="19.5" x14ac:dyDescent="0.2">
      <c r="A54" s="3" t="s">
        <v>154</v>
      </c>
      <c r="B54" s="7"/>
      <c r="D54" s="8">
        <v>52716</v>
      </c>
      <c r="E54" s="8"/>
      <c r="F54" s="8">
        <v>38800</v>
      </c>
      <c r="G54" s="8"/>
      <c r="H54" s="8">
        <v>38182</v>
      </c>
      <c r="I54" s="8"/>
      <c r="J54" s="8">
        <v>0</v>
      </c>
      <c r="K54" s="8"/>
      <c r="L54" s="8">
        <v>0</v>
      </c>
      <c r="M54" s="8"/>
      <c r="N54" s="19"/>
    </row>
    <row r="55" spans="1:14" ht="19.5" x14ac:dyDescent="0.2">
      <c r="A55" s="3" t="s">
        <v>150</v>
      </c>
      <c r="B55" s="7"/>
      <c r="D55" s="10">
        <v>1279805</v>
      </c>
      <c r="E55" s="8"/>
      <c r="F55" s="10">
        <v>1039660</v>
      </c>
      <c r="G55" s="8"/>
      <c r="H55" s="10">
        <v>812248</v>
      </c>
      <c r="I55" s="8"/>
      <c r="J55" s="10">
        <v>205</v>
      </c>
      <c r="K55" s="8"/>
      <c r="L55" s="10">
        <v>504</v>
      </c>
      <c r="M55" s="8"/>
      <c r="N55" s="19"/>
    </row>
    <row r="56" spans="1:14" ht="19.5" x14ac:dyDescent="0.2">
      <c r="A56" s="3" t="s">
        <v>22</v>
      </c>
      <c r="B56" s="7">
        <v>15</v>
      </c>
      <c r="D56" s="11">
        <v>198396</v>
      </c>
      <c r="E56" s="8"/>
      <c r="F56" s="11">
        <v>202880</v>
      </c>
      <c r="G56" s="8"/>
      <c r="H56" s="11">
        <v>166558</v>
      </c>
      <c r="I56" s="8"/>
      <c r="J56" s="11">
        <v>54289</v>
      </c>
      <c r="K56" s="8"/>
      <c r="L56" s="11">
        <v>7621</v>
      </c>
      <c r="M56" s="8"/>
      <c r="N56" s="19"/>
    </row>
    <row r="57" spans="1:14" ht="20.25" x14ac:dyDescent="0.2">
      <c r="A57" s="108" t="s">
        <v>23</v>
      </c>
      <c r="B57" s="7"/>
      <c r="D57" s="60">
        <f>SUM(D49:D56)</f>
        <v>3640059</v>
      </c>
      <c r="E57" s="8"/>
      <c r="F57" s="60">
        <f>SUM(F49:F56)</f>
        <v>3290756</v>
      </c>
      <c r="G57" s="8"/>
      <c r="H57" s="60">
        <f>SUM(H49:H56)</f>
        <v>3468473</v>
      </c>
      <c r="I57" s="19"/>
      <c r="J57" s="60">
        <f>SUM(J49:J56)</f>
        <v>472562</v>
      </c>
      <c r="K57" s="19"/>
      <c r="L57" s="60">
        <f>SUM(L49:L56)</f>
        <v>285679</v>
      </c>
      <c r="M57" s="19"/>
      <c r="N57" s="19"/>
    </row>
    <row r="58" spans="1:14" ht="20.25" x14ac:dyDescent="0.2">
      <c r="A58" s="108" t="s">
        <v>24</v>
      </c>
      <c r="B58" s="7"/>
      <c r="D58" s="8"/>
      <c r="E58" s="8"/>
      <c r="F58" s="19"/>
      <c r="G58" s="8"/>
      <c r="H58" s="19"/>
      <c r="I58" s="19"/>
      <c r="J58" s="19"/>
      <c r="K58" s="19"/>
      <c r="L58" s="19"/>
      <c r="M58" s="19"/>
      <c r="N58" s="19"/>
    </row>
    <row r="59" spans="1:14" ht="19.5" x14ac:dyDescent="0.2">
      <c r="A59" s="3" t="s">
        <v>25</v>
      </c>
      <c r="B59" s="7">
        <v>5</v>
      </c>
      <c r="D59" s="17">
        <v>0</v>
      </c>
      <c r="E59" s="8"/>
      <c r="F59" s="17">
        <v>0</v>
      </c>
      <c r="G59" s="8"/>
      <c r="H59" s="17">
        <v>0</v>
      </c>
      <c r="I59" s="8"/>
      <c r="J59" s="17">
        <v>634000</v>
      </c>
      <c r="K59" s="8"/>
      <c r="L59" s="17">
        <v>433500</v>
      </c>
      <c r="M59" s="8"/>
      <c r="N59" s="19"/>
    </row>
    <row r="60" spans="1:14" ht="19.5" x14ac:dyDescent="0.2">
      <c r="A60" s="3" t="s">
        <v>140</v>
      </c>
      <c r="B60" s="7"/>
      <c r="D60" s="9"/>
      <c r="E60" s="8"/>
      <c r="F60" s="9"/>
      <c r="G60" s="8"/>
      <c r="H60" s="9"/>
      <c r="I60" s="8"/>
      <c r="J60" s="9"/>
      <c r="K60" s="8"/>
      <c r="L60" s="9"/>
      <c r="M60" s="8"/>
      <c r="N60" s="61"/>
    </row>
    <row r="61" spans="1:14" ht="19.5" x14ac:dyDescent="0.2">
      <c r="A61" s="3" t="s">
        <v>141</v>
      </c>
      <c r="B61" s="7">
        <v>16</v>
      </c>
      <c r="D61" s="8">
        <v>2511074</v>
      </c>
      <c r="E61" s="8"/>
      <c r="F61" s="8">
        <v>2323851</v>
      </c>
      <c r="G61" s="8"/>
      <c r="H61" s="8">
        <v>2207870</v>
      </c>
      <c r="I61" s="8"/>
      <c r="J61" s="8">
        <v>67750</v>
      </c>
      <c r="K61" s="8"/>
      <c r="L61" s="8">
        <v>70250</v>
      </c>
      <c r="M61" s="8"/>
      <c r="N61" s="19"/>
    </row>
    <row r="62" spans="1:14" ht="19.5" x14ac:dyDescent="0.2">
      <c r="A62" s="32" t="s">
        <v>117</v>
      </c>
      <c r="B62" s="7">
        <v>25</v>
      </c>
      <c r="D62" s="8">
        <v>75777</v>
      </c>
      <c r="E62" s="8"/>
      <c r="F62" s="8">
        <v>65493</v>
      </c>
      <c r="G62" s="8"/>
      <c r="H62" s="8">
        <v>55168</v>
      </c>
      <c r="I62" s="8"/>
      <c r="J62" s="8">
        <v>19542</v>
      </c>
      <c r="K62" s="8"/>
      <c r="L62" s="8">
        <v>16270</v>
      </c>
      <c r="M62" s="8"/>
      <c r="N62" s="19"/>
    </row>
    <row r="63" spans="1:14" ht="19.5" x14ac:dyDescent="0.2">
      <c r="A63" s="32" t="s">
        <v>175</v>
      </c>
      <c r="N63" s="19"/>
    </row>
    <row r="64" spans="1:14" ht="19.5" x14ac:dyDescent="0.2">
      <c r="A64" s="32" t="s">
        <v>176</v>
      </c>
      <c r="B64" s="7">
        <v>26</v>
      </c>
      <c r="D64" s="8">
        <v>20682</v>
      </c>
      <c r="E64" s="8"/>
      <c r="F64" s="8">
        <v>20682</v>
      </c>
      <c r="G64" s="8"/>
      <c r="H64" s="8">
        <v>41018</v>
      </c>
      <c r="I64" s="8"/>
      <c r="J64" s="8">
        <v>0</v>
      </c>
      <c r="K64" s="8"/>
      <c r="L64" s="8">
        <v>0</v>
      </c>
      <c r="M64" s="8"/>
      <c r="N64" s="19"/>
    </row>
    <row r="65" spans="1:14" ht="19.5" x14ac:dyDescent="0.2">
      <c r="A65" s="32" t="s">
        <v>158</v>
      </c>
      <c r="B65" s="7"/>
      <c r="D65" s="8">
        <v>2357870</v>
      </c>
      <c r="E65" s="8"/>
      <c r="F65" s="8">
        <v>2358878</v>
      </c>
      <c r="G65" s="8"/>
      <c r="H65" s="8">
        <f>2339128+12231</f>
        <v>2351359</v>
      </c>
      <c r="I65" s="8"/>
      <c r="J65" s="8">
        <v>103539</v>
      </c>
      <c r="K65" s="8"/>
      <c r="L65" s="8">
        <v>106777</v>
      </c>
      <c r="M65" s="8"/>
      <c r="N65" s="19"/>
    </row>
    <row r="66" spans="1:14" ht="19.5" x14ac:dyDescent="0.2">
      <c r="A66" s="3" t="s">
        <v>26</v>
      </c>
      <c r="B66" s="7"/>
      <c r="D66" s="11">
        <v>106055</v>
      </c>
      <c r="E66" s="8"/>
      <c r="F66" s="11">
        <v>113959</v>
      </c>
      <c r="G66" s="8"/>
      <c r="H66" s="11">
        <v>111373</v>
      </c>
      <c r="I66" s="8"/>
      <c r="J66" s="11">
        <v>5848</v>
      </c>
      <c r="K66" s="8"/>
      <c r="L66" s="11">
        <v>6009</v>
      </c>
      <c r="M66" s="8"/>
      <c r="N66" s="19"/>
    </row>
    <row r="67" spans="1:14" ht="20.25" x14ac:dyDescent="0.2">
      <c r="A67" s="108" t="s">
        <v>27</v>
      </c>
      <c r="B67" s="7"/>
      <c r="D67" s="11">
        <f>SUM(D59:D66)</f>
        <v>5071458</v>
      </c>
      <c r="E67" s="8"/>
      <c r="F67" s="11">
        <f>SUM(F59:F66)</f>
        <v>4882863</v>
      </c>
      <c r="G67" s="8"/>
      <c r="H67" s="11">
        <f>SUM(H59:H66)</f>
        <v>4766788</v>
      </c>
      <c r="I67" s="19"/>
      <c r="J67" s="11">
        <f>SUM(J59:J66)</f>
        <v>830679</v>
      </c>
      <c r="K67" s="19"/>
      <c r="L67" s="11">
        <f>SUM(L59:L66)</f>
        <v>632806</v>
      </c>
      <c r="M67" s="19"/>
      <c r="N67" s="19"/>
    </row>
    <row r="68" spans="1:14" ht="20.25" x14ac:dyDescent="0.2">
      <c r="A68" s="108" t="s">
        <v>28</v>
      </c>
      <c r="B68" s="7"/>
      <c r="D68" s="11">
        <f>SUM(D57,D67)</f>
        <v>8711517</v>
      </c>
      <c r="E68" s="8"/>
      <c r="F68" s="11">
        <f>SUM(F57,F67)</f>
        <v>8173619</v>
      </c>
      <c r="G68" s="8"/>
      <c r="H68" s="11">
        <f>SUM(H57,H67)</f>
        <v>8235261</v>
      </c>
      <c r="I68" s="19"/>
      <c r="J68" s="11">
        <f>SUM(J57,J67)</f>
        <v>1303241</v>
      </c>
      <c r="K68" s="19"/>
      <c r="L68" s="11">
        <f>SUM(L57,L67)</f>
        <v>918485</v>
      </c>
      <c r="M68" s="19"/>
      <c r="N68" s="19"/>
    </row>
    <row r="69" spans="1:14" ht="20.25" x14ac:dyDescent="0.2">
      <c r="A69" s="108"/>
      <c r="B69" s="7"/>
      <c r="D69" s="18"/>
      <c r="F69" s="18"/>
      <c r="H69" s="18"/>
      <c r="I69" s="19"/>
      <c r="J69" s="18"/>
      <c r="K69" s="19"/>
      <c r="L69" s="18"/>
      <c r="M69" s="19"/>
      <c r="N69" s="19"/>
    </row>
    <row r="70" spans="1:14" ht="19.5" x14ac:dyDescent="0.2">
      <c r="A70" s="3" t="s">
        <v>17</v>
      </c>
      <c r="D70" s="8"/>
      <c r="F70" s="8"/>
      <c r="H70" s="8"/>
      <c r="J70" s="8"/>
      <c r="L70" s="8"/>
    </row>
    <row r="71" spans="1:14" s="108" customFormat="1" ht="20.25" x14ac:dyDescent="0.2">
      <c r="A71" s="120" t="s">
        <v>0</v>
      </c>
      <c r="B71" s="120"/>
      <c r="C71" s="120"/>
      <c r="D71" s="120"/>
      <c r="E71" s="120"/>
      <c r="F71" s="120"/>
      <c r="G71" s="120"/>
      <c r="H71" s="120"/>
      <c r="I71" s="120"/>
      <c r="J71" s="120"/>
      <c r="K71" s="120"/>
      <c r="L71" s="120"/>
      <c r="M71" s="120"/>
      <c r="N71" s="120"/>
    </row>
    <row r="72" spans="1:14" s="108" customFormat="1" ht="20.25" x14ac:dyDescent="0.2">
      <c r="A72" s="120" t="s">
        <v>115</v>
      </c>
      <c r="B72" s="120"/>
      <c r="C72" s="120"/>
      <c r="D72" s="120"/>
      <c r="E72" s="120"/>
      <c r="F72" s="120"/>
      <c r="G72" s="120"/>
      <c r="H72" s="120"/>
      <c r="I72" s="120"/>
      <c r="J72" s="120"/>
      <c r="K72" s="120"/>
      <c r="L72" s="120"/>
      <c r="M72" s="120"/>
      <c r="N72" s="120"/>
    </row>
    <row r="73" spans="1:14" s="108" customFormat="1" ht="20.25" x14ac:dyDescent="0.2">
      <c r="A73" s="120" t="s">
        <v>223</v>
      </c>
      <c r="B73" s="120"/>
      <c r="C73" s="120"/>
      <c r="D73" s="120"/>
      <c r="E73" s="120"/>
      <c r="F73" s="120"/>
      <c r="G73" s="120"/>
      <c r="H73" s="120"/>
      <c r="I73" s="120"/>
      <c r="J73" s="120"/>
      <c r="K73" s="120"/>
      <c r="L73" s="120"/>
      <c r="M73" s="120"/>
      <c r="N73" s="120"/>
    </row>
    <row r="74" spans="1:14" ht="19.5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2" t="s">
        <v>146</v>
      </c>
      <c r="M74" s="1"/>
      <c r="N74" s="1"/>
    </row>
    <row r="75" spans="1:14" s="108" customFormat="1" ht="20.25" x14ac:dyDescent="0.2">
      <c r="A75" s="4"/>
      <c r="B75" s="4"/>
      <c r="C75" s="4"/>
      <c r="D75" s="119" t="s">
        <v>1</v>
      </c>
      <c r="E75" s="119"/>
      <c r="F75" s="119"/>
      <c r="G75" s="119"/>
      <c r="H75" s="119"/>
      <c r="I75" s="4"/>
      <c r="J75" s="119" t="s">
        <v>2</v>
      </c>
      <c r="K75" s="119"/>
      <c r="L75" s="119"/>
      <c r="M75" s="3"/>
      <c r="N75" s="3"/>
    </row>
    <row r="76" spans="1:14" ht="19.5" x14ac:dyDescent="0.2">
      <c r="B76" s="6" t="s">
        <v>3</v>
      </c>
      <c r="D76" s="6" t="s">
        <v>224</v>
      </c>
      <c r="F76" s="6" t="s">
        <v>201</v>
      </c>
      <c r="H76" s="6" t="s">
        <v>202</v>
      </c>
      <c r="J76" s="6" t="s">
        <v>224</v>
      </c>
      <c r="L76" s="6" t="s">
        <v>201</v>
      </c>
    </row>
    <row r="77" spans="1:14" ht="19.5" x14ac:dyDescent="0.2">
      <c r="B77" s="6"/>
      <c r="D77" s="16" t="s">
        <v>180</v>
      </c>
      <c r="F77" s="16" t="s">
        <v>182</v>
      </c>
      <c r="H77" s="16"/>
      <c r="J77" s="16" t="s">
        <v>180</v>
      </c>
      <c r="L77" s="16" t="s">
        <v>182</v>
      </c>
    </row>
    <row r="78" spans="1:14" ht="19.5" x14ac:dyDescent="0.2">
      <c r="B78" s="6"/>
      <c r="D78" s="16" t="s">
        <v>181</v>
      </c>
      <c r="F78" s="16" t="s">
        <v>204</v>
      </c>
      <c r="H78" s="16"/>
      <c r="J78" s="16" t="s">
        <v>181</v>
      </c>
      <c r="L78" s="16"/>
    </row>
    <row r="79" spans="1:14" ht="20.25" x14ac:dyDescent="0.2">
      <c r="A79" s="108" t="s">
        <v>29</v>
      </c>
      <c r="B79" s="7"/>
      <c r="D79" s="19"/>
      <c r="F79" s="19"/>
      <c r="H79" s="19"/>
      <c r="I79" s="19"/>
      <c r="J79" s="19"/>
      <c r="K79" s="19"/>
      <c r="L79" s="19"/>
      <c r="M79" s="19"/>
      <c r="N79" s="19"/>
    </row>
    <row r="80" spans="1:14" ht="22.5" customHeight="1" x14ac:dyDescent="0.2">
      <c r="A80" s="3" t="s">
        <v>30</v>
      </c>
      <c r="B80" s="7"/>
      <c r="D80" s="19"/>
      <c r="F80" s="19"/>
      <c r="H80" s="19"/>
      <c r="I80" s="19"/>
      <c r="J80" s="19"/>
      <c r="K80" s="19"/>
      <c r="L80" s="19"/>
      <c r="M80" s="19"/>
      <c r="N80" s="19"/>
    </row>
    <row r="81" spans="1:14" ht="22.5" customHeight="1" x14ac:dyDescent="0.2">
      <c r="A81" s="3" t="s">
        <v>31</v>
      </c>
      <c r="B81" s="7"/>
      <c r="D81" s="19"/>
      <c r="F81" s="19"/>
      <c r="H81" s="19"/>
      <c r="I81" s="19"/>
      <c r="J81" s="19"/>
      <c r="K81" s="19"/>
      <c r="L81" s="19"/>
      <c r="M81" s="19"/>
      <c r="N81" s="19"/>
    </row>
    <row r="82" spans="1:14" ht="22.5" customHeight="1" thickBot="1" x14ac:dyDescent="0.25">
      <c r="A82" s="3" t="s">
        <v>32</v>
      </c>
      <c r="B82" s="7"/>
      <c r="D82" s="15">
        <v>2116754</v>
      </c>
      <c r="E82" s="8"/>
      <c r="F82" s="15">
        <v>2116754</v>
      </c>
      <c r="G82" s="8"/>
      <c r="H82" s="15">
        <v>2116754</v>
      </c>
      <c r="I82" s="8"/>
      <c r="J82" s="15">
        <v>2116754</v>
      </c>
      <c r="K82" s="8"/>
      <c r="L82" s="15">
        <v>2116754</v>
      </c>
      <c r="M82" s="8"/>
      <c r="N82" s="19"/>
    </row>
    <row r="83" spans="1:14" ht="22.5" customHeight="1" thickTop="1" x14ac:dyDescent="0.2">
      <c r="A83" s="3" t="s">
        <v>33</v>
      </c>
      <c r="B83" s="7"/>
      <c r="D83" s="8"/>
      <c r="E83" s="8"/>
      <c r="F83" s="8"/>
      <c r="G83" s="8"/>
      <c r="H83" s="8"/>
      <c r="I83" s="8"/>
      <c r="J83" s="8"/>
      <c r="K83" s="8"/>
      <c r="L83" s="8"/>
      <c r="M83" s="8"/>
    </row>
    <row r="84" spans="1:14" ht="22.5" customHeight="1" x14ac:dyDescent="0.2">
      <c r="A84" s="3" t="s">
        <v>34</v>
      </c>
      <c r="B84" s="7"/>
      <c r="D84" s="8">
        <v>1666827</v>
      </c>
      <c r="E84" s="8"/>
      <c r="F84" s="8">
        <v>1666827</v>
      </c>
      <c r="G84" s="8"/>
      <c r="H84" s="8">
        <v>1666827</v>
      </c>
      <c r="I84" s="8"/>
      <c r="J84" s="8">
        <v>1666827</v>
      </c>
      <c r="K84" s="8"/>
      <c r="L84" s="8">
        <v>1666827</v>
      </c>
      <c r="M84" s="8"/>
      <c r="N84" s="19"/>
    </row>
    <row r="85" spans="1:14" ht="22.5" customHeight="1" x14ac:dyDescent="0.2">
      <c r="A85" s="3" t="s">
        <v>35</v>
      </c>
      <c r="B85" s="7"/>
      <c r="D85" s="8">
        <v>2062461</v>
      </c>
      <c r="E85" s="8"/>
      <c r="F85" s="8">
        <v>2062461</v>
      </c>
      <c r="G85" s="8"/>
      <c r="H85" s="8">
        <v>2062461</v>
      </c>
      <c r="I85" s="8"/>
      <c r="J85" s="8">
        <v>2062461</v>
      </c>
      <c r="K85" s="8"/>
      <c r="L85" s="8">
        <v>2062461</v>
      </c>
      <c r="M85" s="8"/>
      <c r="N85" s="19"/>
    </row>
    <row r="86" spans="1:14" ht="22.5" customHeight="1" x14ac:dyDescent="0.2">
      <c r="A86" s="3" t="s">
        <v>36</v>
      </c>
      <c r="B86" s="7"/>
      <c r="D86" s="8">
        <v>568131</v>
      </c>
      <c r="E86" s="8"/>
      <c r="F86" s="8">
        <v>568131</v>
      </c>
      <c r="G86" s="8"/>
      <c r="H86" s="8">
        <v>568131</v>
      </c>
      <c r="I86" s="8"/>
      <c r="J86" s="8">
        <v>0</v>
      </c>
      <c r="K86" s="8"/>
      <c r="L86" s="8">
        <v>0</v>
      </c>
      <c r="M86" s="8"/>
      <c r="N86" s="19"/>
    </row>
    <row r="87" spans="1:14" ht="22.5" customHeight="1" x14ac:dyDescent="0.2">
      <c r="A87" s="3" t="s">
        <v>37</v>
      </c>
      <c r="B87" s="7"/>
      <c r="D87" s="8"/>
      <c r="E87" s="8"/>
      <c r="F87" s="8"/>
      <c r="G87" s="8"/>
      <c r="H87" s="8"/>
      <c r="I87" s="8"/>
      <c r="J87" s="8"/>
      <c r="K87" s="8"/>
      <c r="L87" s="8"/>
      <c r="M87" s="8"/>
      <c r="N87" s="19"/>
    </row>
    <row r="88" spans="1:14" ht="22.5" customHeight="1" x14ac:dyDescent="0.2">
      <c r="A88" s="3" t="s">
        <v>38</v>
      </c>
      <c r="B88" s="7"/>
      <c r="D88" s="13">
        <v>211675</v>
      </c>
      <c r="E88" s="13"/>
      <c r="F88" s="13">
        <v>211675</v>
      </c>
      <c r="G88" s="13"/>
      <c r="H88" s="13">
        <v>211675</v>
      </c>
      <c r="I88" s="13"/>
      <c r="J88" s="13">
        <v>211675</v>
      </c>
      <c r="K88" s="13"/>
      <c r="L88" s="13">
        <v>211675</v>
      </c>
      <c r="M88" s="13"/>
      <c r="N88" s="18"/>
    </row>
    <row r="89" spans="1:14" ht="22.5" customHeight="1" x14ac:dyDescent="0.2">
      <c r="A89" s="3" t="s">
        <v>39</v>
      </c>
      <c r="B89" s="7"/>
      <c r="D89" s="13">
        <v>2977568</v>
      </c>
      <c r="E89" s="13"/>
      <c r="F89" s="13">
        <v>3043537</v>
      </c>
      <c r="G89" s="13"/>
      <c r="H89" s="13">
        <f>2970280+48926-26</f>
        <v>3019180</v>
      </c>
      <c r="I89" s="13"/>
      <c r="J89" s="13">
        <v>1715952</v>
      </c>
      <c r="K89" s="13"/>
      <c r="L89" s="13">
        <v>1449857</v>
      </c>
      <c r="M89" s="13"/>
      <c r="N89" s="18"/>
    </row>
    <row r="90" spans="1:14" ht="22.5" customHeight="1" x14ac:dyDescent="0.2">
      <c r="A90" s="62" t="s">
        <v>118</v>
      </c>
      <c r="B90" s="7"/>
      <c r="D90" s="11">
        <v>4917538</v>
      </c>
      <c r="E90" s="13"/>
      <c r="F90" s="11">
        <v>4922764</v>
      </c>
      <c r="G90" s="13"/>
      <c r="H90" s="11">
        <v>4922513</v>
      </c>
      <c r="I90" s="13"/>
      <c r="J90" s="11">
        <v>139043</v>
      </c>
      <c r="K90" s="13"/>
      <c r="L90" s="11">
        <v>139043</v>
      </c>
      <c r="M90" s="13"/>
      <c r="N90" s="18"/>
    </row>
    <row r="91" spans="1:14" ht="22.5" customHeight="1" x14ac:dyDescent="0.2">
      <c r="A91" s="3" t="s">
        <v>40</v>
      </c>
      <c r="B91" s="7"/>
      <c r="D91" s="8">
        <f>SUM(D84:D90)</f>
        <v>12404200</v>
      </c>
      <c r="E91" s="8"/>
      <c r="F91" s="8">
        <f>SUM(F84:F90)</f>
        <v>12475395</v>
      </c>
      <c r="G91" s="8"/>
      <c r="H91" s="8">
        <f>SUM(H84:H90)</f>
        <v>12450787</v>
      </c>
      <c r="I91" s="8"/>
      <c r="J91" s="8">
        <f>SUM(J84:J90)</f>
        <v>5795958</v>
      </c>
      <c r="K91" s="8"/>
      <c r="L91" s="8">
        <f>SUM(L84:L90)</f>
        <v>5529863</v>
      </c>
      <c r="M91" s="8"/>
      <c r="N91" s="19"/>
    </row>
    <row r="92" spans="1:14" ht="22.5" customHeight="1" x14ac:dyDescent="0.2">
      <c r="A92" s="30" t="s">
        <v>255</v>
      </c>
      <c r="B92" s="7"/>
      <c r="D92" s="8"/>
      <c r="E92" s="8"/>
      <c r="F92" s="8"/>
      <c r="G92" s="8"/>
      <c r="H92" s="8"/>
      <c r="I92" s="8"/>
      <c r="J92" s="8"/>
      <c r="K92" s="8"/>
      <c r="L92" s="8"/>
      <c r="M92" s="8"/>
      <c r="N92" s="19"/>
    </row>
    <row r="93" spans="1:14" ht="22.5" customHeight="1" x14ac:dyDescent="0.2">
      <c r="A93" s="30" t="s">
        <v>256</v>
      </c>
      <c r="B93" s="16"/>
      <c r="D93" s="11">
        <v>257847</v>
      </c>
      <c r="E93" s="8"/>
      <c r="F93" s="11">
        <v>254020</v>
      </c>
      <c r="G93" s="8"/>
      <c r="H93" s="11">
        <f>258791+26</f>
        <v>258817</v>
      </c>
      <c r="I93" s="8"/>
      <c r="J93" s="11">
        <v>0</v>
      </c>
      <c r="K93" s="8"/>
      <c r="L93" s="11">
        <v>0</v>
      </c>
      <c r="M93" s="8"/>
      <c r="N93" s="9"/>
    </row>
    <row r="94" spans="1:14" ht="20.25" x14ac:dyDescent="0.2">
      <c r="A94" s="108" t="s">
        <v>41</v>
      </c>
      <c r="B94" s="16"/>
      <c r="D94" s="11">
        <f>SUM(D91:D93)</f>
        <v>12662047</v>
      </c>
      <c r="E94" s="8"/>
      <c r="F94" s="11">
        <f>SUM(F91:F93)</f>
        <v>12729415</v>
      </c>
      <c r="G94" s="8"/>
      <c r="H94" s="11">
        <f>SUM(H91:H93)</f>
        <v>12709604</v>
      </c>
      <c r="I94" s="8"/>
      <c r="J94" s="11">
        <f>SUM(J91:J93)</f>
        <v>5795958</v>
      </c>
      <c r="K94" s="8"/>
      <c r="L94" s="11">
        <f>SUM(L91:L93)</f>
        <v>5529863</v>
      </c>
      <c r="M94" s="8"/>
      <c r="N94" s="19"/>
    </row>
    <row r="95" spans="1:14" ht="21" thickBot="1" x14ac:dyDescent="0.25">
      <c r="A95" s="108" t="s">
        <v>42</v>
      </c>
      <c r="D95" s="15">
        <f>SUM(D94,D68)</f>
        <v>21373564</v>
      </c>
      <c r="E95" s="8"/>
      <c r="F95" s="15">
        <f>SUM(F94,F68)</f>
        <v>20903034</v>
      </c>
      <c r="G95" s="8"/>
      <c r="H95" s="15">
        <f>SUM(H94,H68)</f>
        <v>20944865</v>
      </c>
      <c r="I95" s="8"/>
      <c r="J95" s="15">
        <f>SUM(J94,J68)</f>
        <v>7099199</v>
      </c>
      <c r="K95" s="8"/>
      <c r="L95" s="15">
        <f>SUM(L94,L68)</f>
        <v>6448348</v>
      </c>
      <c r="M95" s="8"/>
      <c r="N95" s="19"/>
    </row>
    <row r="96" spans="1:14" ht="13.5" customHeight="1" thickTop="1" x14ac:dyDescent="0.2">
      <c r="D96" s="8">
        <f>SUM(D95-D35)</f>
        <v>0</v>
      </c>
      <c r="F96" s="8">
        <f>SUM(F95-F35)</f>
        <v>0</v>
      </c>
      <c r="H96" s="8">
        <f>SUM(H95-H35)</f>
        <v>0</v>
      </c>
      <c r="J96" s="8">
        <f>SUM(J95-J35)</f>
        <v>0</v>
      </c>
      <c r="L96" s="8">
        <f>SUM(L95-L35)</f>
        <v>0</v>
      </c>
      <c r="N96" s="63"/>
    </row>
    <row r="97" spans="1:14" ht="19.5" x14ac:dyDescent="0.2">
      <c r="A97" s="3" t="s">
        <v>17</v>
      </c>
    </row>
    <row r="98" spans="1:14" ht="19.5" x14ac:dyDescent="0.2"/>
    <row r="99" spans="1:14" ht="20.25" customHeight="1" x14ac:dyDescent="0.2">
      <c r="D99" s="8"/>
      <c r="F99" s="8"/>
      <c r="H99" s="8"/>
      <c r="J99" s="8"/>
      <c r="L99" s="8"/>
    </row>
    <row r="100" spans="1:14" ht="19.5" x14ac:dyDescent="0.2">
      <c r="A100" s="64"/>
      <c r="D100" s="8"/>
      <c r="F100" s="8"/>
      <c r="H100" s="8"/>
      <c r="J100" s="8"/>
      <c r="L100" s="8"/>
    </row>
    <row r="101" spans="1:14" ht="19.5" x14ac:dyDescent="0.2">
      <c r="A101" s="21"/>
      <c r="D101" s="8"/>
      <c r="F101" s="8"/>
      <c r="H101" s="8"/>
      <c r="J101" s="8"/>
      <c r="L101" s="8"/>
    </row>
    <row r="102" spans="1:14" ht="19.5" x14ac:dyDescent="0.2">
      <c r="B102" s="3" t="s">
        <v>43</v>
      </c>
    </row>
    <row r="103" spans="1:14" ht="19.5" x14ac:dyDescent="0.2">
      <c r="A103" s="64"/>
    </row>
    <row r="108" spans="1:14" ht="19.5" x14ac:dyDescent="0.2">
      <c r="F108" s="19"/>
      <c r="H108" s="19"/>
      <c r="I108" s="19"/>
      <c r="J108" s="19"/>
      <c r="K108" s="19"/>
      <c r="L108" s="19"/>
      <c r="M108" s="19"/>
      <c r="N108" s="19"/>
    </row>
    <row r="109" spans="1:14" ht="19.5" x14ac:dyDescent="0.2">
      <c r="F109" s="19"/>
      <c r="H109" s="19"/>
      <c r="I109" s="19"/>
      <c r="J109" s="19"/>
      <c r="K109" s="19"/>
      <c r="L109" s="19"/>
      <c r="M109" s="19"/>
      <c r="N109" s="19"/>
    </row>
    <row r="110" spans="1:14" ht="19.5" x14ac:dyDescent="0.2">
      <c r="F110" s="19"/>
      <c r="H110" s="19"/>
      <c r="I110" s="19"/>
      <c r="J110" s="19"/>
      <c r="K110" s="19"/>
      <c r="L110" s="19"/>
      <c r="M110" s="19"/>
      <c r="N110" s="19"/>
    </row>
    <row r="111" spans="1:14" ht="19.5" x14ac:dyDescent="0.2">
      <c r="F111" s="19"/>
      <c r="H111" s="19"/>
      <c r="I111" s="19"/>
      <c r="J111" s="19"/>
      <c r="K111" s="19"/>
      <c r="L111" s="19"/>
      <c r="M111" s="19"/>
      <c r="N111" s="19"/>
    </row>
    <row r="112" spans="1:14" ht="19.5" x14ac:dyDescent="0.2">
      <c r="F112" s="19"/>
      <c r="H112" s="19"/>
      <c r="I112" s="19"/>
      <c r="J112" s="19"/>
      <c r="K112" s="19"/>
      <c r="L112" s="19"/>
      <c r="M112" s="19"/>
      <c r="N112" s="19"/>
    </row>
    <row r="113" spans="6:14" ht="19.5" x14ac:dyDescent="0.2">
      <c r="F113" s="19"/>
      <c r="H113" s="19"/>
      <c r="I113" s="19"/>
      <c r="J113" s="19"/>
      <c r="K113" s="19"/>
      <c r="L113" s="19"/>
      <c r="M113" s="19"/>
      <c r="N113" s="19"/>
    </row>
    <row r="114" spans="6:14" ht="19.5" x14ac:dyDescent="0.2">
      <c r="F114" s="19"/>
      <c r="H114" s="19"/>
      <c r="I114" s="19"/>
      <c r="J114" s="19"/>
      <c r="K114" s="19"/>
      <c r="L114" s="19"/>
      <c r="M114" s="19"/>
      <c r="N114" s="19"/>
    </row>
    <row r="115" spans="6:14" ht="19.5" x14ac:dyDescent="0.2">
      <c r="F115" s="19"/>
      <c r="H115" s="19"/>
      <c r="I115" s="19"/>
      <c r="J115" s="19"/>
      <c r="K115" s="19"/>
      <c r="L115" s="19"/>
      <c r="M115" s="19"/>
      <c r="N115" s="19"/>
    </row>
    <row r="116" spans="6:14" ht="19.5" x14ac:dyDescent="0.2">
      <c r="F116" s="19"/>
      <c r="H116" s="19"/>
      <c r="I116" s="19"/>
      <c r="J116" s="19"/>
      <c r="K116" s="19"/>
      <c r="L116" s="19"/>
      <c r="M116" s="19"/>
      <c r="N116" s="19"/>
    </row>
    <row r="117" spans="6:14" ht="19.5" x14ac:dyDescent="0.2">
      <c r="F117" s="19"/>
      <c r="H117" s="19"/>
      <c r="I117" s="19"/>
      <c r="J117" s="19"/>
      <c r="K117" s="19"/>
      <c r="L117" s="19"/>
      <c r="M117" s="19"/>
      <c r="N117" s="19"/>
    </row>
    <row r="118" spans="6:14" ht="19.5" x14ac:dyDescent="0.2">
      <c r="F118" s="19"/>
      <c r="H118" s="19"/>
      <c r="I118" s="19"/>
      <c r="J118" s="19"/>
      <c r="K118" s="19"/>
      <c r="L118" s="19"/>
      <c r="M118" s="19"/>
      <c r="N118" s="19"/>
    </row>
    <row r="119" spans="6:14" ht="19.5" x14ac:dyDescent="0.2">
      <c r="F119" s="19"/>
      <c r="H119" s="19"/>
      <c r="I119" s="19"/>
      <c r="J119" s="19"/>
      <c r="K119" s="19"/>
      <c r="L119" s="19"/>
      <c r="M119" s="19"/>
      <c r="N119" s="19"/>
    </row>
    <row r="120" spans="6:14" ht="19.5" x14ac:dyDescent="0.2">
      <c r="F120" s="19"/>
      <c r="H120" s="19"/>
      <c r="I120" s="19"/>
      <c r="J120" s="19"/>
      <c r="K120" s="19"/>
      <c r="L120" s="19"/>
      <c r="M120" s="19"/>
      <c r="N120" s="19"/>
    </row>
    <row r="121" spans="6:14" ht="19.5" x14ac:dyDescent="0.2">
      <c r="F121" s="19"/>
      <c r="H121" s="19"/>
      <c r="I121" s="19"/>
      <c r="J121" s="19"/>
      <c r="K121" s="19"/>
      <c r="L121" s="19"/>
      <c r="M121" s="19"/>
      <c r="N121" s="19"/>
    </row>
    <row r="122" spans="6:14" ht="19.5" x14ac:dyDescent="0.2">
      <c r="F122" s="19"/>
      <c r="H122" s="19"/>
      <c r="I122" s="19"/>
      <c r="J122" s="19"/>
      <c r="K122" s="19"/>
      <c r="L122" s="19"/>
      <c r="M122" s="19"/>
      <c r="N122" s="19"/>
    </row>
    <row r="123" spans="6:14" ht="19.5" x14ac:dyDescent="0.2">
      <c r="F123" s="19"/>
      <c r="H123" s="19"/>
      <c r="I123" s="19"/>
      <c r="J123" s="19"/>
      <c r="K123" s="19"/>
      <c r="L123" s="19"/>
      <c r="M123" s="19"/>
      <c r="N123" s="19"/>
    </row>
    <row r="124" spans="6:14" ht="19.5" x14ac:dyDescent="0.2">
      <c r="F124" s="19"/>
      <c r="H124" s="19"/>
      <c r="I124" s="19"/>
      <c r="J124" s="19"/>
      <c r="K124" s="19"/>
      <c r="L124" s="19"/>
      <c r="M124" s="19"/>
      <c r="N124" s="19"/>
    </row>
    <row r="125" spans="6:14" ht="19.5" x14ac:dyDescent="0.2">
      <c r="F125" s="19"/>
      <c r="H125" s="19"/>
      <c r="I125" s="19"/>
      <c r="J125" s="19"/>
      <c r="K125" s="19"/>
      <c r="L125" s="19"/>
      <c r="M125" s="19"/>
      <c r="N125" s="19"/>
    </row>
    <row r="126" spans="6:14" ht="19.5" x14ac:dyDescent="0.2">
      <c r="F126" s="19"/>
      <c r="H126" s="19"/>
      <c r="I126" s="19"/>
      <c r="J126" s="19"/>
      <c r="K126" s="19"/>
      <c r="L126" s="19"/>
      <c r="M126" s="19"/>
      <c r="N126" s="19"/>
    </row>
    <row r="127" spans="6:14" ht="19.5" x14ac:dyDescent="0.2">
      <c r="F127" s="19"/>
      <c r="H127" s="19"/>
      <c r="I127" s="19"/>
      <c r="J127" s="19"/>
      <c r="K127" s="19"/>
      <c r="L127" s="19"/>
      <c r="M127" s="19"/>
      <c r="N127" s="19"/>
    </row>
    <row r="128" spans="6:14" ht="19.5" x14ac:dyDescent="0.2">
      <c r="F128" s="19"/>
      <c r="H128" s="19"/>
      <c r="I128" s="19"/>
      <c r="J128" s="19"/>
      <c r="K128" s="19"/>
      <c r="L128" s="19"/>
      <c r="M128" s="19"/>
      <c r="N128" s="19"/>
    </row>
    <row r="129" spans="6:14" ht="19.5" x14ac:dyDescent="0.2">
      <c r="F129" s="19"/>
      <c r="H129" s="19"/>
      <c r="I129" s="19"/>
      <c r="J129" s="19"/>
      <c r="K129" s="19"/>
      <c r="L129" s="19"/>
      <c r="M129" s="19"/>
      <c r="N129" s="19"/>
    </row>
    <row r="130" spans="6:14" ht="19.5" x14ac:dyDescent="0.2">
      <c r="F130" s="19"/>
      <c r="H130" s="19"/>
      <c r="I130" s="19"/>
      <c r="J130" s="19"/>
      <c r="K130" s="19"/>
      <c r="L130" s="19"/>
      <c r="M130" s="19"/>
      <c r="N130" s="19"/>
    </row>
    <row r="131" spans="6:14" ht="19.5" x14ac:dyDescent="0.2">
      <c r="F131" s="19"/>
      <c r="H131" s="19"/>
      <c r="I131" s="19"/>
      <c r="J131" s="19"/>
      <c r="K131" s="19"/>
      <c r="L131" s="19"/>
      <c r="M131" s="19"/>
      <c r="N131" s="19"/>
    </row>
    <row r="132" spans="6:14" ht="19.5" x14ac:dyDescent="0.2">
      <c r="F132" s="19"/>
      <c r="H132" s="19"/>
      <c r="I132" s="19"/>
      <c r="J132" s="19"/>
      <c r="K132" s="19"/>
      <c r="L132" s="19"/>
      <c r="M132" s="19"/>
      <c r="N132" s="19"/>
    </row>
    <row r="133" spans="6:14" ht="19.5" x14ac:dyDescent="0.2">
      <c r="F133" s="19"/>
      <c r="H133" s="19"/>
      <c r="I133" s="19"/>
      <c r="J133" s="19"/>
      <c r="K133" s="19"/>
      <c r="L133" s="19"/>
      <c r="M133" s="19"/>
      <c r="N133" s="19"/>
    </row>
    <row r="134" spans="6:14" ht="19.5" x14ac:dyDescent="0.2">
      <c r="F134" s="19"/>
      <c r="H134" s="19"/>
      <c r="I134" s="19"/>
      <c r="J134" s="19"/>
      <c r="K134" s="19"/>
      <c r="L134" s="19"/>
      <c r="M134" s="19"/>
      <c r="N134" s="19"/>
    </row>
    <row r="135" spans="6:14" ht="19.5" x14ac:dyDescent="0.2">
      <c r="F135" s="19"/>
      <c r="H135" s="19"/>
      <c r="I135" s="19"/>
      <c r="J135" s="19"/>
      <c r="K135" s="19"/>
      <c r="L135" s="19"/>
      <c r="M135" s="19"/>
      <c r="N135" s="19"/>
    </row>
  </sheetData>
  <mergeCells count="12">
    <mergeCell ref="A71:N71"/>
    <mergeCell ref="A72:N72"/>
    <mergeCell ref="A73:N73"/>
    <mergeCell ref="D75:H75"/>
    <mergeCell ref="J75:L75"/>
    <mergeCell ref="D43:H43"/>
    <mergeCell ref="D5:H5"/>
    <mergeCell ref="A39:N39"/>
    <mergeCell ref="A40:N40"/>
    <mergeCell ref="A41:N41"/>
    <mergeCell ref="J5:L5"/>
    <mergeCell ref="J43:L43"/>
  </mergeCells>
  <pageMargins left="0.78740157480314965" right="0.39370078740157483" top="0.78740157480314965" bottom="0.39370078740157483" header="0.19685039370078741" footer="0.19685039370078741"/>
  <pageSetup paperSize="9" scale="80" fitToWidth="0" fitToHeight="0" orientation="portrait" r:id="rId1"/>
  <rowBreaks count="2" manualBreakCount="2">
    <brk id="38" max="16383" man="1"/>
    <brk id="70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69"/>
  <sheetViews>
    <sheetView showGridLines="0" view="pageBreakPreview" topLeftCell="A52" zoomScaleSheetLayoutView="100" workbookViewId="0">
      <selection activeCell="A58" sqref="A58"/>
    </sheetView>
  </sheetViews>
  <sheetFormatPr defaultColWidth="9.140625" defaultRowHeight="22.5" customHeight="1" x14ac:dyDescent="0.2"/>
  <cols>
    <col min="1" max="1" width="47.5703125" style="3" customWidth="1"/>
    <col min="2" max="2" width="5.7109375" style="3" customWidth="1"/>
    <col min="3" max="3" width="1.28515625" style="3" customWidth="1"/>
    <col min="4" max="4" width="14.7109375" style="3" bestFit="1" customWidth="1"/>
    <col min="5" max="5" width="1.28515625" style="3" customWidth="1"/>
    <col min="6" max="6" width="14.5703125" style="3" bestFit="1" customWidth="1"/>
    <col min="7" max="7" width="1.28515625" style="3" customWidth="1"/>
    <col min="8" max="8" width="12.7109375" style="3" customWidth="1"/>
    <col min="9" max="9" width="1.28515625" style="3" customWidth="1"/>
    <col min="10" max="10" width="12.7109375" style="3" customWidth="1"/>
    <col min="11" max="16384" width="9.140625" style="3"/>
  </cols>
  <sheetData>
    <row r="1" spans="1:10" s="111" customFormat="1" ht="20.25" x14ac:dyDescent="0.2">
      <c r="J1" s="2" t="s">
        <v>145</v>
      </c>
    </row>
    <row r="2" spans="1:10" s="111" customFormat="1" ht="20.25" x14ac:dyDescent="0.2">
      <c r="A2" s="111" t="s">
        <v>0</v>
      </c>
    </row>
    <row r="3" spans="1:10" s="111" customFormat="1" ht="20.25" x14ac:dyDescent="0.2">
      <c r="A3" s="111" t="s">
        <v>44</v>
      </c>
    </row>
    <row r="4" spans="1:10" s="111" customFormat="1" ht="20.25" x14ac:dyDescent="0.2">
      <c r="A4" s="111" t="s">
        <v>225</v>
      </c>
    </row>
    <row r="5" spans="1:10" ht="19.5" x14ac:dyDescent="0.2">
      <c r="A5" s="1"/>
      <c r="B5" s="1"/>
      <c r="C5" s="1"/>
      <c r="D5" s="1"/>
      <c r="E5" s="1"/>
      <c r="F5" s="1"/>
      <c r="G5" s="1"/>
      <c r="H5" s="2"/>
      <c r="I5" s="1"/>
      <c r="J5" s="2" t="s">
        <v>178</v>
      </c>
    </row>
    <row r="6" spans="1:10" s="111" customFormat="1" ht="20.25" x14ac:dyDescent="0.2">
      <c r="A6" s="4"/>
      <c r="B6" s="4"/>
      <c r="C6" s="4"/>
      <c r="D6" s="5"/>
      <c r="E6" s="112" t="s">
        <v>1</v>
      </c>
      <c r="F6" s="5"/>
      <c r="G6" s="4"/>
      <c r="H6" s="5"/>
      <c r="I6" s="112" t="s">
        <v>2</v>
      </c>
      <c r="J6" s="5"/>
    </row>
    <row r="7" spans="1:10" ht="19.5" x14ac:dyDescent="0.2">
      <c r="B7" s="6" t="s">
        <v>3</v>
      </c>
      <c r="D7" s="6">
        <v>2562</v>
      </c>
      <c r="F7" s="6">
        <v>2561</v>
      </c>
      <c r="H7" s="6">
        <v>2562</v>
      </c>
      <c r="J7" s="6">
        <v>2561</v>
      </c>
    </row>
    <row r="8" spans="1:10" ht="19.5" x14ac:dyDescent="0.2">
      <c r="B8" s="6"/>
      <c r="D8" s="6"/>
      <c r="F8" s="16" t="s">
        <v>204</v>
      </c>
      <c r="H8" s="6"/>
      <c r="J8" s="6"/>
    </row>
    <row r="9" spans="1:10" ht="19.5" x14ac:dyDescent="0.2">
      <c r="B9" s="6"/>
      <c r="D9" s="6"/>
      <c r="F9" s="6"/>
      <c r="H9" s="6"/>
      <c r="J9" s="6"/>
    </row>
    <row r="10" spans="1:10" ht="20.25" x14ac:dyDescent="0.2">
      <c r="A10" s="111" t="s">
        <v>45</v>
      </c>
    </row>
    <row r="11" spans="1:10" ht="19.5" x14ac:dyDescent="0.2">
      <c r="A11" s="3" t="s">
        <v>46</v>
      </c>
      <c r="B11" s="16"/>
      <c r="D11" s="8">
        <v>664978</v>
      </c>
      <c r="E11" s="8"/>
      <c r="F11" s="8">
        <v>716982</v>
      </c>
      <c r="G11" s="8"/>
      <c r="H11" s="8">
        <v>3604</v>
      </c>
      <c r="I11" s="8"/>
      <c r="J11" s="8">
        <v>3816</v>
      </c>
    </row>
    <row r="12" spans="1:10" ht="19.5" x14ac:dyDescent="0.2">
      <c r="A12" s="3" t="s">
        <v>47</v>
      </c>
      <c r="B12" s="7"/>
      <c r="D12" s="8">
        <v>95607</v>
      </c>
      <c r="E12" s="8"/>
      <c r="F12" s="8">
        <v>341371</v>
      </c>
      <c r="G12" s="8"/>
      <c r="H12" s="9">
        <v>146</v>
      </c>
      <c r="I12" s="10"/>
      <c r="J12" s="9">
        <v>0</v>
      </c>
    </row>
    <row r="13" spans="1:10" ht="19.5" x14ac:dyDescent="0.2">
      <c r="A13" s="3" t="s">
        <v>48</v>
      </c>
      <c r="B13" s="7"/>
      <c r="D13" s="8">
        <v>22632</v>
      </c>
      <c r="E13" s="8"/>
      <c r="F13" s="8">
        <v>27358</v>
      </c>
      <c r="G13" s="8"/>
      <c r="H13" s="17">
        <v>5409</v>
      </c>
      <c r="I13" s="10"/>
      <c r="J13" s="17">
        <v>5216</v>
      </c>
    </row>
    <row r="14" spans="1:10" ht="19.5" x14ac:dyDescent="0.2">
      <c r="A14" s="3" t="s">
        <v>191</v>
      </c>
      <c r="B14" s="7"/>
      <c r="D14" s="8">
        <v>7477</v>
      </c>
      <c r="E14" s="8"/>
      <c r="F14" s="8">
        <v>8840</v>
      </c>
      <c r="G14" s="8"/>
      <c r="H14" s="17">
        <v>14632</v>
      </c>
      <c r="I14" s="10"/>
      <c r="J14" s="17">
        <v>10246</v>
      </c>
    </row>
    <row r="15" spans="1:10" ht="19.5" x14ac:dyDescent="0.2">
      <c r="A15" s="3" t="s">
        <v>49</v>
      </c>
      <c r="B15" s="7">
        <v>17</v>
      </c>
      <c r="D15" s="11">
        <v>89775</v>
      </c>
      <c r="E15" s="13"/>
      <c r="F15" s="11">
        <v>2789</v>
      </c>
      <c r="G15" s="13"/>
      <c r="H15" s="20">
        <v>218173</v>
      </c>
      <c r="I15" s="13"/>
      <c r="J15" s="20">
        <v>52720</v>
      </c>
    </row>
    <row r="16" spans="1:10" ht="20.25" x14ac:dyDescent="0.2">
      <c r="A16" s="111" t="s">
        <v>50</v>
      </c>
      <c r="B16" s="16"/>
      <c r="D16" s="11">
        <f>SUM(D11:D15)</f>
        <v>880469</v>
      </c>
      <c r="E16" s="8"/>
      <c r="F16" s="11">
        <f>SUM(F11:F15)</f>
        <v>1097340</v>
      </c>
      <c r="G16" s="8"/>
      <c r="H16" s="11">
        <f>SUM(H11:H15)</f>
        <v>241964</v>
      </c>
      <c r="I16" s="8"/>
      <c r="J16" s="11">
        <f>SUM(J11:J15)</f>
        <v>71998</v>
      </c>
    </row>
    <row r="17" spans="1:10" ht="20.25" x14ac:dyDescent="0.2">
      <c r="A17" s="111" t="s">
        <v>51</v>
      </c>
      <c r="B17" s="16"/>
      <c r="D17" s="8"/>
      <c r="E17" s="8"/>
      <c r="F17" s="8"/>
      <c r="G17" s="8"/>
      <c r="H17" s="8"/>
      <c r="I17" s="8"/>
      <c r="J17" s="8"/>
    </row>
    <row r="18" spans="1:10" ht="19.5" x14ac:dyDescent="0.2">
      <c r="A18" s="3" t="s">
        <v>52</v>
      </c>
      <c r="B18" s="16"/>
      <c r="D18" s="8">
        <v>458714</v>
      </c>
      <c r="E18" s="8"/>
      <c r="F18" s="8">
        <v>467966</v>
      </c>
      <c r="G18" s="8"/>
      <c r="H18" s="8">
        <v>5899</v>
      </c>
      <c r="I18" s="8"/>
      <c r="J18" s="8">
        <v>5583</v>
      </c>
    </row>
    <row r="19" spans="1:10" ht="19.5" x14ac:dyDescent="0.2">
      <c r="A19" s="3" t="s">
        <v>53</v>
      </c>
      <c r="B19" s="7"/>
      <c r="D19" s="8">
        <v>59903</v>
      </c>
      <c r="E19" s="8"/>
      <c r="F19" s="8">
        <v>207149</v>
      </c>
      <c r="G19" s="8"/>
      <c r="H19" s="8">
        <v>0</v>
      </c>
      <c r="I19" s="10"/>
      <c r="J19" s="8">
        <v>0</v>
      </c>
    </row>
    <row r="20" spans="1:10" ht="19.5" x14ac:dyDescent="0.2">
      <c r="A20" s="3" t="s">
        <v>54</v>
      </c>
      <c r="B20" s="7"/>
      <c r="D20" s="8">
        <v>11556</v>
      </c>
      <c r="E20" s="8"/>
      <c r="F20" s="8">
        <v>15513</v>
      </c>
      <c r="G20" s="8"/>
      <c r="H20" s="8">
        <v>1793</v>
      </c>
      <c r="I20" s="10"/>
      <c r="J20" s="8">
        <v>1670</v>
      </c>
    </row>
    <row r="21" spans="1:10" ht="19.5" x14ac:dyDescent="0.2">
      <c r="A21" s="3" t="s">
        <v>55</v>
      </c>
      <c r="B21" s="7"/>
      <c r="D21" s="8">
        <v>78710</v>
      </c>
      <c r="E21" s="8"/>
      <c r="F21" s="8">
        <v>93747</v>
      </c>
      <c r="G21" s="8"/>
      <c r="H21" s="8">
        <v>500</v>
      </c>
      <c r="I21" s="10"/>
      <c r="J21" s="8">
        <v>88</v>
      </c>
    </row>
    <row r="22" spans="1:10" ht="19.5" x14ac:dyDescent="0.2">
      <c r="A22" s="3" t="s">
        <v>56</v>
      </c>
      <c r="B22" s="7"/>
      <c r="D22" s="8">
        <v>311233</v>
      </c>
      <c r="E22" s="8"/>
      <c r="F22" s="8">
        <v>323939</v>
      </c>
      <c r="G22" s="8"/>
      <c r="H22" s="8">
        <v>48642</v>
      </c>
      <c r="I22" s="8"/>
      <c r="J22" s="8">
        <v>39921</v>
      </c>
    </row>
    <row r="23" spans="1:10" ht="20.25" x14ac:dyDescent="0.2">
      <c r="A23" s="111" t="s">
        <v>57</v>
      </c>
      <c r="B23" s="7"/>
      <c r="D23" s="12">
        <f>SUM(D18:D22)</f>
        <v>920116</v>
      </c>
      <c r="E23" s="8"/>
      <c r="F23" s="12">
        <f>SUM(F18:F22)</f>
        <v>1108314</v>
      </c>
      <c r="G23" s="8"/>
      <c r="H23" s="12">
        <f>SUM(H18:H22)</f>
        <v>56834</v>
      </c>
      <c r="I23" s="8"/>
      <c r="J23" s="12">
        <f>SUM(J18:J22)</f>
        <v>47262</v>
      </c>
    </row>
    <row r="24" spans="1:10" ht="20.25" x14ac:dyDescent="0.2">
      <c r="A24" s="111" t="s">
        <v>257</v>
      </c>
      <c r="B24" s="7"/>
      <c r="D24" s="13"/>
      <c r="E24" s="8"/>
      <c r="F24" s="13"/>
      <c r="G24" s="8"/>
      <c r="H24" s="13"/>
      <c r="I24" s="8"/>
      <c r="J24" s="13"/>
    </row>
    <row r="25" spans="1:10" ht="20.25" x14ac:dyDescent="0.2">
      <c r="A25" s="111" t="s">
        <v>241</v>
      </c>
      <c r="B25" s="7"/>
      <c r="D25" s="8">
        <f>SUM(D16-D23)</f>
        <v>-39647</v>
      </c>
      <c r="E25" s="8"/>
      <c r="F25" s="8">
        <f>SUM(F16-F23)</f>
        <v>-10974</v>
      </c>
      <c r="G25" s="8"/>
      <c r="H25" s="8">
        <f>SUM(H16-H23)</f>
        <v>185130</v>
      </c>
      <c r="I25" s="8"/>
      <c r="J25" s="8">
        <f>SUM(J16-J23)</f>
        <v>24736</v>
      </c>
    </row>
    <row r="26" spans="1:10" s="21" customFormat="1" ht="19.5" x14ac:dyDescent="0.2">
      <c r="A26" s="3" t="s">
        <v>248</v>
      </c>
      <c r="B26" s="7">
        <v>9</v>
      </c>
      <c r="D26" s="11">
        <v>-4616</v>
      </c>
      <c r="E26" s="13"/>
      <c r="F26" s="11">
        <v>-1153</v>
      </c>
      <c r="G26" s="13"/>
      <c r="H26" s="35">
        <v>0</v>
      </c>
      <c r="I26" s="13"/>
      <c r="J26" s="35" t="s">
        <v>230</v>
      </c>
    </row>
    <row r="27" spans="1:10" ht="20.25" x14ac:dyDescent="0.2">
      <c r="A27" s="111" t="s">
        <v>242</v>
      </c>
      <c r="B27" s="67"/>
      <c r="D27" s="14">
        <f>SUM(D25:D26)</f>
        <v>-44263</v>
      </c>
      <c r="E27" s="13"/>
      <c r="F27" s="14">
        <f>SUM(F25:F26)</f>
        <v>-12127</v>
      </c>
      <c r="G27" s="13"/>
      <c r="H27" s="14">
        <f>SUM(H25:H26)</f>
        <v>185130</v>
      </c>
      <c r="I27" s="13"/>
      <c r="J27" s="14">
        <f>SUM(J25:J26)</f>
        <v>24736</v>
      </c>
    </row>
    <row r="28" spans="1:10" ht="19.5" x14ac:dyDescent="0.2">
      <c r="A28" s="3" t="s">
        <v>58</v>
      </c>
      <c r="B28" s="7"/>
      <c r="D28" s="11">
        <v>-29506</v>
      </c>
      <c r="E28" s="13"/>
      <c r="F28" s="11">
        <v>-39105</v>
      </c>
      <c r="G28" s="13"/>
      <c r="H28" s="11">
        <v>-12441</v>
      </c>
      <c r="I28" s="13"/>
      <c r="J28" s="11">
        <v>-9526</v>
      </c>
    </row>
    <row r="29" spans="1:10" ht="20.25" x14ac:dyDescent="0.2">
      <c r="A29" s="111" t="s">
        <v>155</v>
      </c>
      <c r="B29" s="67"/>
      <c r="D29" s="52">
        <f>SUM(D27:D28)</f>
        <v>-73769</v>
      </c>
      <c r="E29" s="13"/>
      <c r="F29" s="52">
        <f>SUM(F27:F28)</f>
        <v>-51232</v>
      </c>
      <c r="G29" s="13"/>
      <c r="H29" s="52">
        <f>SUM(H27:H28)</f>
        <v>172689</v>
      </c>
      <c r="I29" s="13"/>
      <c r="J29" s="52">
        <f>SUM(J27:J28)</f>
        <v>15210</v>
      </c>
    </row>
    <row r="30" spans="1:10" ht="19.5" x14ac:dyDescent="0.2">
      <c r="A30" s="3" t="s">
        <v>156</v>
      </c>
      <c r="B30" s="7">
        <v>18</v>
      </c>
      <c r="D30" s="11">
        <v>-10271</v>
      </c>
      <c r="E30" s="8"/>
      <c r="F30" s="11">
        <v>8141</v>
      </c>
      <c r="G30" s="8"/>
      <c r="H30" s="20">
        <v>2317</v>
      </c>
      <c r="I30" s="8"/>
      <c r="J30" s="20">
        <v>2306</v>
      </c>
    </row>
    <row r="31" spans="1:10" ht="21" thickBot="1" x14ac:dyDescent="0.25">
      <c r="A31" s="111" t="s">
        <v>148</v>
      </c>
      <c r="B31" s="16"/>
      <c r="D31" s="22">
        <f>SUM(D29:D30)</f>
        <v>-84040</v>
      </c>
      <c r="E31" s="8"/>
      <c r="F31" s="22">
        <f>SUM(F29:F30)</f>
        <v>-43091</v>
      </c>
      <c r="G31" s="8"/>
      <c r="H31" s="22">
        <f>SUM(H29:H30)</f>
        <v>175006</v>
      </c>
      <c r="I31" s="8"/>
      <c r="J31" s="22">
        <f>SUM(J29:J30)</f>
        <v>17516</v>
      </c>
    </row>
    <row r="32" spans="1:10" ht="21" thickTop="1" x14ac:dyDescent="0.2">
      <c r="A32" s="111"/>
      <c r="B32" s="16"/>
      <c r="D32" s="18"/>
      <c r="E32" s="8"/>
      <c r="F32" s="18"/>
      <c r="G32" s="8"/>
      <c r="H32" s="18"/>
      <c r="I32" s="8"/>
      <c r="J32" s="18"/>
    </row>
    <row r="33" spans="1:10" ht="20.25" x14ac:dyDescent="0.2">
      <c r="A33" s="23" t="s">
        <v>143</v>
      </c>
      <c r="B33" s="16"/>
      <c r="D33" s="18"/>
      <c r="E33" s="8"/>
      <c r="F33" s="18"/>
      <c r="G33" s="8"/>
      <c r="H33" s="18"/>
      <c r="I33" s="19"/>
      <c r="J33" s="18"/>
    </row>
    <row r="34" spans="1:10" ht="20.25" thickBot="1" x14ac:dyDescent="0.25">
      <c r="A34" s="32" t="s">
        <v>122</v>
      </c>
      <c r="B34" s="16"/>
      <c r="D34" s="18">
        <v>-84081</v>
      </c>
      <c r="E34" s="19"/>
      <c r="F34" s="18">
        <v>-38126</v>
      </c>
      <c r="G34" s="19"/>
      <c r="H34" s="55">
        <f>H31</f>
        <v>175006</v>
      </c>
      <c r="I34" s="19"/>
      <c r="J34" s="55">
        <f>J31</f>
        <v>17516</v>
      </c>
    </row>
    <row r="35" spans="1:10" ht="20.25" thickTop="1" x14ac:dyDescent="0.2">
      <c r="A35" s="32" t="s">
        <v>123</v>
      </c>
      <c r="B35" s="16"/>
      <c r="D35" s="56">
        <v>41</v>
      </c>
      <c r="E35" s="19"/>
      <c r="F35" s="56">
        <v>-4965</v>
      </c>
      <c r="G35" s="19"/>
      <c r="H35" s="18"/>
      <c r="I35" s="19"/>
      <c r="J35" s="18"/>
    </row>
    <row r="36" spans="1:10" ht="20.25" thickBot="1" x14ac:dyDescent="0.25">
      <c r="A36" s="24"/>
      <c r="B36" s="16"/>
      <c r="D36" s="47">
        <f>SUM(D34:D35)</f>
        <v>-84040</v>
      </c>
      <c r="E36" s="19"/>
      <c r="F36" s="47">
        <f>SUM(F34:F35)</f>
        <v>-43091</v>
      </c>
      <c r="G36" s="19"/>
      <c r="H36" s="18"/>
      <c r="I36" s="19"/>
      <c r="J36" s="18"/>
    </row>
    <row r="37" spans="1:10" ht="20.25" thickTop="1" x14ac:dyDescent="0.2">
      <c r="A37" s="24"/>
      <c r="B37" s="16"/>
      <c r="D37" s="18"/>
      <c r="E37" s="19"/>
      <c r="F37" s="18"/>
      <c r="G37" s="19"/>
      <c r="H37" s="18"/>
      <c r="I37" s="19"/>
      <c r="J37" s="18"/>
    </row>
    <row r="38" spans="1:10" ht="20.25" x14ac:dyDescent="0.2">
      <c r="A38" s="111" t="s">
        <v>59</v>
      </c>
      <c r="B38" s="7">
        <v>19</v>
      </c>
      <c r="D38" s="19"/>
      <c r="F38" s="19"/>
      <c r="H38" s="19"/>
      <c r="J38" s="19"/>
    </row>
    <row r="39" spans="1:10" ht="20.25" thickBot="1" x14ac:dyDescent="0.25">
      <c r="A39" s="30" t="s">
        <v>160</v>
      </c>
      <c r="D39" s="26">
        <f>D34/166682.701</f>
        <v>-0.50443747008875262</v>
      </c>
      <c r="E39" s="27"/>
      <c r="F39" s="26">
        <f>F34/166682.701</f>
        <v>-0.22873399441733308</v>
      </c>
      <c r="G39" s="27"/>
      <c r="H39" s="68">
        <f>H34/166682.701</f>
        <v>1.0499349899543564</v>
      </c>
      <c r="I39" s="27"/>
      <c r="J39" s="68">
        <f>J34/166682.701</f>
        <v>0.10508589010685639</v>
      </c>
    </row>
    <row r="40" spans="1:10" ht="20.25" thickTop="1" x14ac:dyDescent="0.2">
      <c r="D40" s="28"/>
      <c r="E40" s="27"/>
      <c r="F40" s="28"/>
      <c r="G40" s="27"/>
      <c r="H40" s="28"/>
      <c r="I40" s="27"/>
      <c r="J40" s="28"/>
    </row>
    <row r="41" spans="1:10" ht="19.5" x14ac:dyDescent="0.2">
      <c r="D41" s="28"/>
      <c r="E41" s="27"/>
      <c r="F41" s="28"/>
      <c r="G41" s="27"/>
      <c r="H41" s="28"/>
      <c r="I41" s="27"/>
      <c r="J41" s="28"/>
    </row>
    <row r="42" spans="1:10" ht="19.5" x14ac:dyDescent="0.2">
      <c r="A42" s="3" t="s">
        <v>17</v>
      </c>
    </row>
    <row r="43" spans="1:10" s="111" customFormat="1" ht="21" customHeight="1" x14ac:dyDescent="0.2">
      <c r="J43" s="2" t="s">
        <v>145</v>
      </c>
    </row>
    <row r="44" spans="1:10" s="111" customFormat="1" ht="21" customHeight="1" x14ac:dyDescent="0.2">
      <c r="A44" s="111" t="s">
        <v>0</v>
      </c>
      <c r="J44" s="33"/>
    </row>
    <row r="45" spans="1:10" s="111" customFormat="1" ht="21" customHeight="1" x14ac:dyDescent="0.2">
      <c r="A45" s="23" t="s">
        <v>119</v>
      </c>
      <c r="B45" s="23"/>
      <c r="C45" s="23"/>
      <c r="D45" s="36"/>
      <c r="E45" s="23"/>
      <c r="F45" s="36"/>
      <c r="G45" s="23"/>
      <c r="H45" s="36"/>
      <c r="I45" s="23"/>
      <c r="J45" s="36"/>
    </row>
    <row r="46" spans="1:10" s="111" customFormat="1" ht="21" customHeight="1" x14ac:dyDescent="0.2">
      <c r="A46" s="111" t="s">
        <v>225</v>
      </c>
      <c r="B46" s="23"/>
      <c r="C46" s="23"/>
      <c r="D46" s="36"/>
      <c r="E46" s="23"/>
      <c r="F46" s="36"/>
      <c r="G46" s="23"/>
      <c r="H46" s="36"/>
      <c r="I46" s="23"/>
      <c r="J46" s="36"/>
    </row>
    <row r="47" spans="1:10" ht="21" customHeight="1" x14ac:dyDescent="0.2">
      <c r="A47" s="24"/>
      <c r="B47" s="37"/>
      <c r="C47" s="37"/>
      <c r="D47" s="38"/>
      <c r="E47" s="37"/>
      <c r="F47" s="38"/>
      <c r="G47" s="37"/>
      <c r="H47" s="38"/>
      <c r="I47" s="37"/>
      <c r="J47" s="2" t="s">
        <v>146</v>
      </c>
    </row>
    <row r="48" spans="1:10" s="111" customFormat="1" ht="21" customHeight="1" x14ac:dyDescent="0.2">
      <c r="A48" s="4"/>
      <c r="B48" s="4"/>
      <c r="C48" s="4"/>
      <c r="D48" s="39"/>
      <c r="E48" s="40" t="s">
        <v>1</v>
      </c>
      <c r="F48" s="39"/>
      <c r="G48" s="41"/>
      <c r="H48" s="39"/>
      <c r="I48" s="40" t="s">
        <v>2</v>
      </c>
      <c r="J48" s="39"/>
    </row>
    <row r="49" spans="1:10" ht="21" customHeight="1" x14ac:dyDescent="0.2">
      <c r="A49" s="24"/>
      <c r="B49" s="6" t="s">
        <v>3</v>
      </c>
      <c r="C49" s="24"/>
      <c r="D49" s="6">
        <v>2562</v>
      </c>
      <c r="F49" s="6">
        <v>2561</v>
      </c>
      <c r="H49" s="6">
        <v>2562</v>
      </c>
      <c r="J49" s="6">
        <v>2561</v>
      </c>
    </row>
    <row r="50" spans="1:10" ht="19.5" x14ac:dyDescent="0.2">
      <c r="B50" s="6"/>
      <c r="D50" s="6"/>
      <c r="F50" s="16" t="s">
        <v>204</v>
      </c>
      <c r="H50" s="6"/>
      <c r="J50" s="16"/>
    </row>
    <row r="51" spans="1:10" ht="19.5" x14ac:dyDescent="0.2">
      <c r="B51" s="6"/>
      <c r="D51" s="6"/>
      <c r="F51" s="110"/>
      <c r="H51" s="6"/>
      <c r="J51" s="16"/>
    </row>
    <row r="52" spans="1:10" ht="21" customHeight="1" thickBot="1" x14ac:dyDescent="0.25">
      <c r="A52" s="111" t="s">
        <v>148</v>
      </c>
      <c r="B52" s="42"/>
      <c r="C52" s="24"/>
      <c r="D52" s="15">
        <f>SUM(D36)</f>
        <v>-84040</v>
      </c>
      <c r="E52" s="18"/>
      <c r="F52" s="15">
        <f>SUM(F36)</f>
        <v>-43091</v>
      </c>
      <c r="G52" s="18"/>
      <c r="H52" s="15">
        <f>H34</f>
        <v>175006</v>
      </c>
      <c r="I52" s="43"/>
      <c r="J52" s="31">
        <f>SUM(J34)</f>
        <v>17516</v>
      </c>
    </row>
    <row r="53" spans="1:10" ht="21" customHeight="1" thickTop="1" x14ac:dyDescent="0.2">
      <c r="B53" s="42"/>
      <c r="C53" s="24"/>
      <c r="D53" s="18"/>
      <c r="E53" s="18"/>
      <c r="F53" s="18"/>
      <c r="G53" s="18"/>
      <c r="H53" s="18"/>
      <c r="I53" s="43"/>
      <c r="J53" s="43"/>
    </row>
    <row r="54" spans="1:10" ht="21" customHeight="1" x14ac:dyDescent="0.2">
      <c r="A54" s="111" t="s">
        <v>120</v>
      </c>
      <c r="B54" s="42"/>
      <c r="C54" s="24"/>
      <c r="D54" s="18"/>
      <c r="E54" s="18"/>
      <c r="F54" s="18"/>
      <c r="G54" s="18"/>
      <c r="H54" s="18"/>
      <c r="I54" s="43"/>
      <c r="J54" s="43"/>
    </row>
    <row r="55" spans="1:10" ht="21" customHeight="1" x14ac:dyDescent="0.2">
      <c r="A55" s="57" t="s">
        <v>243</v>
      </c>
      <c r="B55" s="42"/>
      <c r="C55" s="24"/>
      <c r="D55" s="18"/>
      <c r="E55" s="18"/>
      <c r="F55" s="18"/>
      <c r="G55" s="18"/>
      <c r="H55" s="18"/>
      <c r="I55" s="43"/>
      <c r="J55" s="43"/>
    </row>
    <row r="56" spans="1:10" ht="21" customHeight="1" x14ac:dyDescent="0.2">
      <c r="A56" s="3" t="s">
        <v>121</v>
      </c>
      <c r="B56" s="42"/>
      <c r="C56" s="24"/>
      <c r="D56" s="18"/>
      <c r="E56" s="18"/>
      <c r="F56" s="18"/>
      <c r="G56" s="18"/>
      <c r="H56" s="18"/>
      <c r="I56" s="43"/>
      <c r="J56" s="43"/>
    </row>
    <row r="57" spans="1:10" ht="21" customHeight="1" x14ac:dyDescent="0.2">
      <c r="A57" s="3" t="s">
        <v>161</v>
      </c>
      <c r="B57" s="42"/>
      <c r="C57" s="24"/>
      <c r="D57" s="34">
        <v>2795</v>
      </c>
      <c r="E57" s="53"/>
      <c r="F57" s="34">
        <v>-1307</v>
      </c>
      <c r="G57" s="53"/>
      <c r="H57" s="17">
        <v>0</v>
      </c>
      <c r="I57" s="53"/>
      <c r="J57" s="17">
        <v>0</v>
      </c>
    </row>
    <row r="58" spans="1:10" ht="21" customHeight="1" x14ac:dyDescent="0.2">
      <c r="A58" s="3" t="s">
        <v>190</v>
      </c>
      <c r="B58" s="92">
        <v>9</v>
      </c>
      <c r="C58" s="24"/>
      <c r="D58" s="17">
        <v>-7129</v>
      </c>
      <c r="E58" s="53"/>
      <c r="F58" s="17">
        <v>2898</v>
      </c>
      <c r="G58" s="53"/>
      <c r="H58" s="17">
        <v>0</v>
      </c>
      <c r="I58" s="53"/>
      <c r="J58" s="17">
        <v>0</v>
      </c>
    </row>
    <row r="59" spans="1:10" ht="21" customHeight="1" x14ac:dyDescent="0.2">
      <c r="A59" s="111" t="s">
        <v>162</v>
      </c>
      <c r="B59" s="42"/>
      <c r="C59" s="24"/>
      <c r="D59" s="12">
        <f>SUM(D57:D58)</f>
        <v>-4334</v>
      </c>
      <c r="E59" s="13"/>
      <c r="F59" s="12">
        <f>SUM(F57:F58)</f>
        <v>1591</v>
      </c>
      <c r="G59" s="13"/>
      <c r="H59" s="12">
        <f>SUM(H57:H58)</f>
        <v>0</v>
      </c>
      <c r="I59" s="13"/>
      <c r="J59" s="12">
        <f>SUM(J57:J58)</f>
        <v>0</v>
      </c>
    </row>
    <row r="60" spans="1:10" ht="21" customHeight="1" x14ac:dyDescent="0.2">
      <c r="B60" s="42"/>
      <c r="C60" s="24"/>
      <c r="D60" s="28"/>
      <c r="E60" s="21"/>
      <c r="F60" s="28"/>
      <c r="G60" s="28"/>
      <c r="H60" s="28"/>
      <c r="I60" s="21"/>
      <c r="J60" s="28"/>
    </row>
    <row r="61" spans="1:10" ht="21" customHeight="1" thickBot="1" x14ac:dyDescent="0.25">
      <c r="A61" s="111" t="s">
        <v>147</v>
      </c>
      <c r="B61" s="42"/>
      <c r="C61" s="24"/>
      <c r="D61" s="15">
        <f>SUM(D52,D59)</f>
        <v>-88374</v>
      </c>
      <c r="E61" s="18"/>
      <c r="F61" s="15">
        <f>SUM(F52,F59)</f>
        <v>-41500</v>
      </c>
      <c r="G61" s="19"/>
      <c r="H61" s="15">
        <f>SUM(H52,H59)</f>
        <v>175006</v>
      </c>
      <c r="I61" s="19"/>
      <c r="J61" s="15">
        <f>SUM(J52,J59)</f>
        <v>17516</v>
      </c>
    </row>
    <row r="62" spans="1:10" ht="21" customHeight="1" thickTop="1" x14ac:dyDescent="0.2">
      <c r="B62" s="42"/>
      <c r="C62" s="24"/>
      <c r="D62" s="28"/>
      <c r="E62" s="21"/>
      <c r="F62" s="28"/>
      <c r="G62" s="27"/>
      <c r="H62" s="28"/>
      <c r="J62" s="28"/>
    </row>
    <row r="63" spans="1:10" ht="21" customHeight="1" x14ac:dyDescent="0.2">
      <c r="A63" s="111" t="s">
        <v>163</v>
      </c>
      <c r="B63" s="42"/>
      <c r="C63" s="24"/>
      <c r="D63" s="28"/>
      <c r="E63" s="21"/>
      <c r="F63" s="28"/>
      <c r="G63" s="27"/>
      <c r="H63" s="28"/>
      <c r="J63" s="28"/>
    </row>
    <row r="64" spans="1:10" ht="21" customHeight="1" thickBot="1" x14ac:dyDescent="0.25">
      <c r="A64" s="3" t="s">
        <v>122</v>
      </c>
      <c r="B64" s="42"/>
      <c r="C64" s="24"/>
      <c r="D64" s="18">
        <v>-88260</v>
      </c>
      <c r="E64" s="21"/>
      <c r="F64" s="18">
        <v>-36694</v>
      </c>
      <c r="G64" s="27"/>
      <c r="H64" s="47">
        <f>H61-H65</f>
        <v>175006</v>
      </c>
      <c r="I64" s="8"/>
      <c r="J64" s="47">
        <f>J61-J65</f>
        <v>17516</v>
      </c>
    </row>
    <row r="65" spans="1:10" ht="21" customHeight="1" thickTop="1" x14ac:dyDescent="0.2">
      <c r="A65" s="3" t="s">
        <v>123</v>
      </c>
      <c r="B65" s="42"/>
      <c r="C65" s="24"/>
      <c r="D65" s="56">
        <v>-114</v>
      </c>
      <c r="E65" s="69"/>
      <c r="F65" s="56">
        <v>-4806</v>
      </c>
      <c r="G65" s="27"/>
      <c r="H65" s="28"/>
      <c r="J65" s="28"/>
    </row>
    <row r="66" spans="1:10" ht="21" customHeight="1" thickBot="1" x14ac:dyDescent="0.25">
      <c r="B66" s="42"/>
      <c r="C66" s="24"/>
      <c r="D66" s="15">
        <f>SUM(D64:D65)</f>
        <v>-88374</v>
      </c>
      <c r="E66" s="18"/>
      <c r="F66" s="15">
        <f>SUM(F64:F65)</f>
        <v>-41500</v>
      </c>
      <c r="G66" s="27"/>
      <c r="H66" s="28"/>
      <c r="J66" s="28"/>
    </row>
    <row r="67" spans="1:10" ht="21" customHeight="1" thickTop="1" x14ac:dyDescent="0.2">
      <c r="B67" s="42"/>
      <c r="C67" s="24"/>
    </row>
    <row r="68" spans="1:10" ht="21" customHeight="1" x14ac:dyDescent="0.2">
      <c r="A68" s="3" t="s">
        <v>17</v>
      </c>
      <c r="B68" s="42"/>
      <c r="C68" s="24"/>
      <c r="D68" s="44"/>
      <c r="E68" s="45"/>
      <c r="F68" s="44"/>
      <c r="G68" s="45"/>
      <c r="H68" s="44"/>
      <c r="I68" s="45"/>
      <c r="J68" s="44"/>
    </row>
    <row r="69" spans="1:10" s="108" customFormat="1" ht="20.25" x14ac:dyDescent="0.2">
      <c r="D69" s="113"/>
      <c r="J69" s="2" t="s">
        <v>145</v>
      </c>
    </row>
    <row r="70" spans="1:10" s="108" customFormat="1" ht="20.25" x14ac:dyDescent="0.2">
      <c r="A70" s="108" t="s">
        <v>0</v>
      </c>
      <c r="D70" s="113"/>
    </row>
    <row r="71" spans="1:10" s="108" customFormat="1" ht="20.25" x14ac:dyDescent="0.2">
      <c r="A71" s="108" t="s">
        <v>44</v>
      </c>
    </row>
    <row r="72" spans="1:10" s="108" customFormat="1" ht="20.25" x14ac:dyDescent="0.2">
      <c r="A72" s="108" t="s">
        <v>229</v>
      </c>
    </row>
    <row r="73" spans="1:10" ht="19.5" x14ac:dyDescent="0.2">
      <c r="A73" s="1"/>
      <c r="B73" s="1"/>
      <c r="C73" s="1"/>
      <c r="D73" s="1"/>
      <c r="E73" s="1"/>
      <c r="F73" s="1"/>
      <c r="G73" s="1"/>
      <c r="H73" s="2"/>
      <c r="I73" s="1"/>
      <c r="J73" s="2" t="s">
        <v>178</v>
      </c>
    </row>
    <row r="74" spans="1:10" s="108" customFormat="1" ht="20.25" x14ac:dyDescent="0.2">
      <c r="A74" s="4"/>
      <c r="B74" s="4"/>
      <c r="C74" s="4"/>
      <c r="D74" s="5"/>
      <c r="E74" s="109" t="s">
        <v>1</v>
      </c>
      <c r="F74" s="5"/>
      <c r="G74" s="4"/>
      <c r="H74" s="5"/>
      <c r="I74" s="109" t="s">
        <v>2</v>
      </c>
      <c r="J74" s="5"/>
    </row>
    <row r="75" spans="1:10" ht="19.5" x14ac:dyDescent="0.2">
      <c r="B75" s="6" t="s">
        <v>3</v>
      </c>
      <c r="D75" s="6">
        <v>2562</v>
      </c>
      <c r="F75" s="6">
        <v>2561</v>
      </c>
      <c r="H75" s="6">
        <v>2562</v>
      </c>
      <c r="J75" s="6">
        <v>2561</v>
      </c>
    </row>
    <row r="76" spans="1:10" ht="19.5" x14ac:dyDescent="0.2">
      <c r="B76" s="6"/>
      <c r="D76" s="6"/>
      <c r="F76" s="16" t="s">
        <v>204</v>
      </c>
      <c r="H76" s="6"/>
      <c r="J76" s="6"/>
    </row>
    <row r="77" spans="1:10" ht="19.5" x14ac:dyDescent="0.2">
      <c r="B77" s="6"/>
      <c r="D77" s="6"/>
      <c r="F77" s="6"/>
      <c r="H77" s="6"/>
      <c r="J77" s="6"/>
    </row>
    <row r="78" spans="1:10" ht="20.25" x14ac:dyDescent="0.2">
      <c r="A78" s="108" t="s">
        <v>45</v>
      </c>
    </row>
    <row r="79" spans="1:10" ht="19.5" x14ac:dyDescent="0.2">
      <c r="A79" s="3" t="s">
        <v>46</v>
      </c>
      <c r="B79" s="16"/>
      <c r="D79" s="8">
        <v>1799253</v>
      </c>
      <c r="E79" s="8"/>
      <c r="F79" s="8">
        <v>1963130</v>
      </c>
      <c r="G79" s="8"/>
      <c r="H79" s="8">
        <v>23657</v>
      </c>
      <c r="I79" s="8"/>
      <c r="J79" s="8">
        <v>25265</v>
      </c>
    </row>
    <row r="80" spans="1:10" ht="19.5" x14ac:dyDescent="0.2">
      <c r="A80" s="3" t="s">
        <v>47</v>
      </c>
      <c r="B80" s="7"/>
      <c r="D80" s="8">
        <v>241444</v>
      </c>
      <c r="E80" s="8"/>
      <c r="F80" s="8">
        <v>584233</v>
      </c>
      <c r="G80" s="8"/>
      <c r="H80" s="9">
        <v>249</v>
      </c>
      <c r="I80" s="10"/>
      <c r="J80" s="9">
        <v>0</v>
      </c>
    </row>
    <row r="81" spans="1:10" ht="19.5" x14ac:dyDescent="0.2">
      <c r="A81" s="3" t="s">
        <v>48</v>
      </c>
      <c r="B81" s="7"/>
      <c r="D81" s="8">
        <v>48569</v>
      </c>
      <c r="E81" s="8"/>
      <c r="F81" s="8">
        <v>50877</v>
      </c>
      <c r="G81" s="8"/>
      <c r="H81" s="17">
        <v>11016</v>
      </c>
      <c r="I81" s="10"/>
      <c r="J81" s="17">
        <v>10466</v>
      </c>
    </row>
    <row r="82" spans="1:10" ht="19.5" x14ac:dyDescent="0.2">
      <c r="A82" s="3" t="s">
        <v>191</v>
      </c>
      <c r="B82" s="7"/>
      <c r="D82" s="8">
        <v>19209</v>
      </c>
      <c r="E82" s="8"/>
      <c r="F82" s="8">
        <v>16487</v>
      </c>
      <c r="G82" s="8"/>
      <c r="H82" s="17">
        <v>26253</v>
      </c>
      <c r="I82" s="10"/>
      <c r="J82" s="17">
        <v>20935</v>
      </c>
    </row>
    <row r="83" spans="1:10" ht="19.5" x14ac:dyDescent="0.2">
      <c r="A83" s="3" t="s">
        <v>49</v>
      </c>
      <c r="B83" s="7">
        <v>17</v>
      </c>
      <c r="D83" s="11">
        <v>93117</v>
      </c>
      <c r="E83" s="13"/>
      <c r="F83" s="11">
        <v>8820</v>
      </c>
      <c r="G83" s="13"/>
      <c r="H83" s="20">
        <v>407991</v>
      </c>
      <c r="I83" s="13"/>
      <c r="J83" s="20">
        <v>82966</v>
      </c>
    </row>
    <row r="84" spans="1:10" ht="20.25" x14ac:dyDescent="0.2">
      <c r="A84" s="108" t="s">
        <v>50</v>
      </c>
      <c r="B84" s="16"/>
      <c r="D84" s="11">
        <f>SUM(D79:D83)</f>
        <v>2201592</v>
      </c>
      <c r="E84" s="8"/>
      <c r="F84" s="11">
        <f>SUM(F79:F83)</f>
        <v>2623547</v>
      </c>
      <c r="G84" s="8"/>
      <c r="H84" s="11">
        <f>SUM(H79:H83)</f>
        <v>469166</v>
      </c>
      <c r="I84" s="8"/>
      <c r="J84" s="11">
        <f>SUM(J79:J83)</f>
        <v>139632</v>
      </c>
    </row>
    <row r="85" spans="1:10" ht="20.25" x14ac:dyDescent="0.2">
      <c r="A85" s="108" t="s">
        <v>51</v>
      </c>
      <c r="B85" s="16"/>
      <c r="D85" s="8"/>
      <c r="E85" s="8"/>
      <c r="F85" s="8"/>
      <c r="G85" s="8"/>
      <c r="H85" s="8"/>
      <c r="I85" s="8"/>
      <c r="J85" s="8"/>
    </row>
    <row r="86" spans="1:10" ht="19.5" x14ac:dyDescent="0.2">
      <c r="A86" s="3" t="s">
        <v>52</v>
      </c>
      <c r="B86" s="16"/>
      <c r="D86" s="8">
        <v>1047427</v>
      </c>
      <c r="E86" s="8"/>
      <c r="F86" s="8">
        <v>1081588</v>
      </c>
      <c r="G86" s="8"/>
      <c r="H86" s="8">
        <v>16940</v>
      </c>
      <c r="I86" s="8"/>
      <c r="J86" s="8">
        <v>16728</v>
      </c>
    </row>
    <row r="87" spans="1:10" ht="19.5" x14ac:dyDescent="0.2">
      <c r="A87" s="3" t="s">
        <v>53</v>
      </c>
      <c r="B87" s="7"/>
      <c r="D87" s="8">
        <v>155773</v>
      </c>
      <c r="E87" s="8"/>
      <c r="F87" s="8">
        <v>359323</v>
      </c>
      <c r="G87" s="8"/>
      <c r="H87" s="8">
        <v>0</v>
      </c>
      <c r="I87" s="10"/>
      <c r="J87" s="8">
        <v>0</v>
      </c>
    </row>
    <row r="88" spans="1:10" ht="19.5" x14ac:dyDescent="0.2">
      <c r="A88" s="3" t="s">
        <v>54</v>
      </c>
      <c r="B88" s="7"/>
      <c r="D88" s="8">
        <v>24431</v>
      </c>
      <c r="E88" s="8"/>
      <c r="F88" s="8">
        <v>25897</v>
      </c>
      <c r="G88" s="8"/>
      <c r="H88" s="8">
        <v>3566</v>
      </c>
      <c r="I88" s="10"/>
      <c r="J88" s="8">
        <v>3279</v>
      </c>
    </row>
    <row r="89" spans="1:10" ht="19.5" x14ac:dyDescent="0.2">
      <c r="A89" s="3" t="s">
        <v>55</v>
      </c>
      <c r="B89" s="7"/>
      <c r="D89" s="8">
        <v>167285</v>
      </c>
      <c r="E89" s="8"/>
      <c r="F89" s="8">
        <v>189260</v>
      </c>
      <c r="G89" s="8"/>
      <c r="H89" s="8">
        <v>961</v>
      </c>
      <c r="I89" s="10"/>
      <c r="J89" s="8">
        <v>396</v>
      </c>
    </row>
    <row r="90" spans="1:10" ht="19.5" x14ac:dyDescent="0.2">
      <c r="A90" s="3" t="s">
        <v>56</v>
      </c>
      <c r="B90" s="7"/>
      <c r="D90" s="8">
        <v>678925</v>
      </c>
      <c r="E90" s="8"/>
      <c r="F90" s="8">
        <v>798476</v>
      </c>
      <c r="G90" s="8"/>
      <c r="H90" s="8">
        <v>92711</v>
      </c>
      <c r="I90" s="8"/>
      <c r="J90" s="8">
        <v>93058</v>
      </c>
    </row>
    <row r="91" spans="1:10" ht="20.25" x14ac:dyDescent="0.2">
      <c r="A91" s="108" t="s">
        <v>57</v>
      </c>
      <c r="B91" s="7"/>
      <c r="D91" s="12">
        <f>SUM(D86:D90)</f>
        <v>2073841</v>
      </c>
      <c r="E91" s="8"/>
      <c r="F91" s="12">
        <f>SUM(F86:F90)</f>
        <v>2454544</v>
      </c>
      <c r="G91" s="8"/>
      <c r="H91" s="12">
        <f>SUM(H86:H90)</f>
        <v>114178</v>
      </c>
      <c r="I91" s="8"/>
      <c r="J91" s="12">
        <f>SUM(J86:J90)</f>
        <v>113461</v>
      </c>
    </row>
    <row r="92" spans="1:10" ht="20.25" x14ac:dyDescent="0.2">
      <c r="A92" s="108" t="s">
        <v>214</v>
      </c>
      <c r="B92" s="7"/>
      <c r="D92" s="13"/>
      <c r="E92" s="8"/>
      <c r="F92" s="13"/>
      <c r="G92" s="8"/>
      <c r="H92" s="13"/>
      <c r="I92" s="8"/>
      <c r="J92" s="13"/>
    </row>
    <row r="93" spans="1:10" ht="20.25" x14ac:dyDescent="0.2">
      <c r="A93" s="108" t="s">
        <v>213</v>
      </c>
      <c r="B93" s="7"/>
      <c r="D93" s="8">
        <f>SUM(D84-D91)</f>
        <v>127751</v>
      </c>
      <c r="E93" s="8"/>
      <c r="F93" s="8">
        <f>SUM(F84-F91)</f>
        <v>169003</v>
      </c>
      <c r="G93" s="8"/>
      <c r="H93" s="8">
        <f>SUM(H84-H91)</f>
        <v>354988</v>
      </c>
      <c r="I93" s="8"/>
      <c r="J93" s="8">
        <f>SUM(J84-J91)</f>
        <v>26171</v>
      </c>
    </row>
    <row r="94" spans="1:10" s="21" customFormat="1" ht="19.5" x14ac:dyDescent="0.2">
      <c r="A94" s="3" t="s">
        <v>215</v>
      </c>
      <c r="B94" s="7">
        <v>9</v>
      </c>
      <c r="D94" s="11">
        <v>5491</v>
      </c>
      <c r="E94" s="13"/>
      <c r="F94" s="11">
        <v>40241</v>
      </c>
      <c r="G94" s="13"/>
      <c r="H94" s="35">
        <v>0</v>
      </c>
      <c r="I94" s="13"/>
      <c r="J94" s="35" t="s">
        <v>230</v>
      </c>
    </row>
    <row r="95" spans="1:10" ht="20.25" x14ac:dyDescent="0.2">
      <c r="A95" s="108" t="s">
        <v>216</v>
      </c>
      <c r="B95" s="67"/>
      <c r="D95" s="14">
        <f>SUM(D93:D94)</f>
        <v>133242</v>
      </c>
      <c r="E95" s="13"/>
      <c r="F95" s="14">
        <f>SUM(F93:F94)</f>
        <v>209244</v>
      </c>
      <c r="G95" s="13"/>
      <c r="H95" s="14">
        <f>SUM(H93:H94)</f>
        <v>354988</v>
      </c>
      <c r="I95" s="13"/>
      <c r="J95" s="14">
        <f>SUM(J93:J94)</f>
        <v>26171</v>
      </c>
    </row>
    <row r="96" spans="1:10" ht="19.5" x14ac:dyDescent="0.2">
      <c r="A96" s="3" t="s">
        <v>58</v>
      </c>
      <c r="B96" s="7"/>
      <c r="D96" s="11">
        <v>-65186</v>
      </c>
      <c r="E96" s="13"/>
      <c r="F96" s="11">
        <v>-80120</v>
      </c>
      <c r="G96" s="13"/>
      <c r="H96" s="11">
        <v>-23792</v>
      </c>
      <c r="I96" s="13"/>
      <c r="J96" s="11">
        <v>-19244</v>
      </c>
    </row>
    <row r="97" spans="1:10" ht="20.25" x14ac:dyDescent="0.2">
      <c r="A97" s="108" t="s">
        <v>244</v>
      </c>
      <c r="B97" s="67"/>
      <c r="D97" s="52">
        <f>SUM(D95:D96)</f>
        <v>68056</v>
      </c>
      <c r="E97" s="13"/>
      <c r="F97" s="52">
        <f>SUM(F95:F96)</f>
        <v>129124</v>
      </c>
      <c r="G97" s="13"/>
      <c r="H97" s="52">
        <f>SUM(H95:H96)</f>
        <v>331196</v>
      </c>
      <c r="I97" s="13"/>
      <c r="J97" s="52">
        <f>SUM(J95:J96)</f>
        <v>6927</v>
      </c>
    </row>
    <row r="98" spans="1:10" ht="19.5" x14ac:dyDescent="0.2">
      <c r="A98" s="3" t="s">
        <v>156</v>
      </c>
      <c r="B98" s="7">
        <v>18</v>
      </c>
      <c r="D98" s="11">
        <v>-65291</v>
      </c>
      <c r="E98" s="8"/>
      <c r="F98" s="11">
        <v>-41679</v>
      </c>
      <c r="G98" s="8"/>
      <c r="H98" s="20">
        <v>3238</v>
      </c>
      <c r="I98" s="8"/>
      <c r="J98" s="20">
        <v>3506</v>
      </c>
    </row>
    <row r="99" spans="1:10" ht="21" thickBot="1" x14ac:dyDescent="0.25">
      <c r="A99" s="108" t="s">
        <v>177</v>
      </c>
      <c r="B99" s="16"/>
      <c r="D99" s="22">
        <f>SUM(D97:D98)</f>
        <v>2765</v>
      </c>
      <c r="E99" s="8"/>
      <c r="F99" s="22">
        <f>SUM(F97:F98)</f>
        <v>87445</v>
      </c>
      <c r="G99" s="8"/>
      <c r="H99" s="22">
        <f>SUM(H97:H98)</f>
        <v>334434</v>
      </c>
      <c r="I99" s="8"/>
      <c r="J99" s="22">
        <f>SUM(J97:J98)</f>
        <v>10433</v>
      </c>
    </row>
    <row r="100" spans="1:10" ht="21" thickTop="1" x14ac:dyDescent="0.2">
      <c r="A100" s="108"/>
      <c r="B100" s="16"/>
      <c r="D100" s="18"/>
      <c r="E100" s="8"/>
      <c r="F100" s="18"/>
      <c r="G100" s="8"/>
      <c r="H100" s="18"/>
      <c r="I100" s="8"/>
      <c r="J100" s="18"/>
    </row>
    <row r="101" spans="1:10" ht="20.25" x14ac:dyDescent="0.2">
      <c r="A101" s="23" t="s">
        <v>143</v>
      </c>
      <c r="B101" s="16"/>
      <c r="D101" s="18"/>
      <c r="E101" s="8"/>
      <c r="F101" s="18"/>
      <c r="G101" s="8"/>
      <c r="H101" s="18"/>
      <c r="I101" s="19"/>
      <c r="J101" s="18"/>
    </row>
    <row r="102" spans="1:10" ht="20.25" thickBot="1" x14ac:dyDescent="0.25">
      <c r="A102" s="32" t="s">
        <v>122</v>
      </c>
      <c r="B102" s="16"/>
      <c r="D102" s="18">
        <v>-1240</v>
      </c>
      <c r="E102" s="19"/>
      <c r="F102" s="18">
        <v>91165</v>
      </c>
      <c r="G102" s="19"/>
      <c r="H102" s="55">
        <f>H99</f>
        <v>334434</v>
      </c>
      <c r="I102" s="19"/>
      <c r="J102" s="55">
        <f>J99</f>
        <v>10433</v>
      </c>
    </row>
    <row r="103" spans="1:10" ht="20.25" thickTop="1" x14ac:dyDescent="0.2">
      <c r="A103" s="32" t="s">
        <v>123</v>
      </c>
      <c r="B103" s="16"/>
      <c r="D103" s="56">
        <v>4005</v>
      </c>
      <c r="E103" s="19"/>
      <c r="F103" s="56">
        <v>-3720</v>
      </c>
      <c r="G103" s="19"/>
      <c r="H103" s="18"/>
      <c r="I103" s="19"/>
      <c r="J103" s="18"/>
    </row>
    <row r="104" spans="1:10" ht="20.25" thickBot="1" x14ac:dyDescent="0.25">
      <c r="A104" s="24"/>
      <c r="B104" s="16"/>
      <c r="D104" s="47">
        <f>SUM(D102:D103)</f>
        <v>2765</v>
      </c>
      <c r="E104" s="19"/>
      <c r="F104" s="47">
        <f>SUM(F102:F103)</f>
        <v>87445</v>
      </c>
      <c r="G104" s="19"/>
      <c r="H104" s="18"/>
      <c r="I104" s="19"/>
      <c r="J104" s="18"/>
    </row>
    <row r="105" spans="1:10" ht="20.25" thickTop="1" x14ac:dyDescent="0.2">
      <c r="A105" s="24"/>
      <c r="B105" s="16"/>
      <c r="D105" s="18"/>
      <c r="E105" s="19"/>
      <c r="F105" s="18"/>
      <c r="G105" s="19"/>
      <c r="H105" s="18"/>
      <c r="I105" s="19"/>
      <c r="J105" s="18"/>
    </row>
    <row r="106" spans="1:10" ht="20.25" x14ac:dyDescent="0.2">
      <c r="A106" s="108" t="s">
        <v>59</v>
      </c>
      <c r="B106" s="7">
        <v>19</v>
      </c>
      <c r="D106" s="19"/>
      <c r="F106" s="19"/>
      <c r="H106" s="19"/>
      <c r="J106" s="19"/>
    </row>
    <row r="107" spans="1:10" ht="20.25" thickBot="1" x14ac:dyDescent="0.25">
      <c r="A107" s="30" t="s">
        <v>160</v>
      </c>
      <c r="D107" s="26">
        <f>D102/166682.701</f>
        <v>-7.4392842962149987E-3</v>
      </c>
      <c r="E107" s="27"/>
      <c r="F107" s="26">
        <f>F102/166682.701</f>
        <v>0.54693738134229053</v>
      </c>
      <c r="G107" s="27"/>
      <c r="H107" s="68">
        <f>H102/166682.701</f>
        <v>2.006410971226102</v>
      </c>
      <c r="I107" s="27"/>
      <c r="J107" s="68">
        <f>J102/166682.701</f>
        <v>6.2591978276137966E-2</v>
      </c>
    </row>
    <row r="108" spans="1:10" ht="20.25" thickTop="1" x14ac:dyDescent="0.2">
      <c r="D108" s="28"/>
      <c r="E108" s="27"/>
      <c r="F108" s="28"/>
      <c r="G108" s="27"/>
      <c r="H108" s="28"/>
      <c r="I108" s="27"/>
      <c r="J108" s="28"/>
    </row>
    <row r="109" spans="1:10" ht="19.5" x14ac:dyDescent="0.2">
      <c r="D109" s="28"/>
      <c r="E109" s="27"/>
      <c r="F109" s="28"/>
      <c r="G109" s="27"/>
      <c r="H109" s="28"/>
      <c r="I109" s="27"/>
      <c r="J109" s="28"/>
    </row>
    <row r="110" spans="1:10" ht="19.5" x14ac:dyDescent="0.2">
      <c r="A110" s="3" t="s">
        <v>17</v>
      </c>
    </row>
    <row r="111" spans="1:10" s="108" customFormat="1" ht="21" customHeight="1" x14ac:dyDescent="0.2">
      <c r="J111" s="2" t="s">
        <v>145</v>
      </c>
    </row>
    <row r="112" spans="1:10" s="108" customFormat="1" ht="21" customHeight="1" x14ac:dyDescent="0.2">
      <c r="A112" s="108" t="s">
        <v>0</v>
      </c>
      <c r="J112" s="33"/>
    </row>
    <row r="113" spans="1:10" s="108" customFormat="1" ht="21" customHeight="1" x14ac:dyDescent="0.2">
      <c r="A113" s="23" t="s">
        <v>119</v>
      </c>
      <c r="B113" s="23"/>
      <c r="C113" s="23"/>
      <c r="D113" s="36"/>
      <c r="E113" s="23"/>
      <c r="F113" s="36"/>
      <c r="G113" s="23"/>
      <c r="H113" s="36"/>
      <c r="I113" s="23"/>
      <c r="J113" s="36"/>
    </row>
    <row r="114" spans="1:10" s="108" customFormat="1" ht="21" customHeight="1" x14ac:dyDescent="0.2">
      <c r="A114" s="108" t="s">
        <v>229</v>
      </c>
      <c r="B114" s="23"/>
      <c r="C114" s="23"/>
      <c r="D114" s="36"/>
      <c r="E114" s="23"/>
      <c r="F114" s="36"/>
      <c r="G114" s="23"/>
      <c r="H114" s="36"/>
      <c r="I114" s="23"/>
      <c r="J114" s="36"/>
    </row>
    <row r="115" spans="1:10" ht="21" customHeight="1" x14ac:dyDescent="0.2">
      <c r="A115" s="24"/>
      <c r="B115" s="37"/>
      <c r="C115" s="37"/>
      <c r="D115" s="38"/>
      <c r="E115" s="37"/>
      <c r="F115" s="38"/>
      <c r="G115" s="37"/>
      <c r="H115" s="38"/>
      <c r="I115" s="37"/>
      <c r="J115" s="2" t="s">
        <v>146</v>
      </c>
    </row>
    <row r="116" spans="1:10" s="108" customFormat="1" ht="21" customHeight="1" x14ac:dyDescent="0.2">
      <c r="A116" s="4"/>
      <c r="B116" s="4"/>
      <c r="C116" s="4"/>
      <c r="D116" s="39"/>
      <c r="E116" s="40" t="s">
        <v>1</v>
      </c>
      <c r="F116" s="39"/>
      <c r="G116" s="41"/>
      <c r="H116" s="39"/>
      <c r="I116" s="40" t="s">
        <v>2</v>
      </c>
      <c r="J116" s="39"/>
    </row>
    <row r="117" spans="1:10" ht="21" customHeight="1" x14ac:dyDescent="0.2">
      <c r="A117" s="24"/>
      <c r="B117" s="6" t="s">
        <v>3</v>
      </c>
      <c r="C117" s="24"/>
      <c r="D117" s="6">
        <v>2562</v>
      </c>
      <c r="F117" s="6">
        <v>2561</v>
      </c>
      <c r="H117" s="6">
        <v>2562</v>
      </c>
      <c r="J117" s="6">
        <v>2561</v>
      </c>
    </row>
    <row r="118" spans="1:10" ht="19.5" x14ac:dyDescent="0.2">
      <c r="B118" s="6"/>
      <c r="D118" s="6"/>
      <c r="F118" s="16" t="s">
        <v>204</v>
      </c>
      <c r="H118" s="6"/>
      <c r="J118" s="16"/>
    </row>
    <row r="119" spans="1:10" ht="19.5" x14ac:dyDescent="0.2">
      <c r="B119" s="6"/>
      <c r="D119" s="6"/>
      <c r="F119" s="110"/>
      <c r="H119" s="6"/>
      <c r="J119" s="16"/>
    </row>
    <row r="120" spans="1:10" ht="21" customHeight="1" thickBot="1" x14ac:dyDescent="0.25">
      <c r="A120" s="108" t="s">
        <v>177</v>
      </c>
      <c r="B120" s="42"/>
      <c r="C120" s="24"/>
      <c r="D120" s="15">
        <f>SUM(D104)</f>
        <v>2765</v>
      </c>
      <c r="E120" s="18"/>
      <c r="F120" s="15">
        <f>SUM(F104)</f>
        <v>87445</v>
      </c>
      <c r="G120" s="18"/>
      <c r="H120" s="15">
        <f>H102</f>
        <v>334434</v>
      </c>
      <c r="I120" s="43"/>
      <c r="J120" s="31">
        <f>SUM(J102)</f>
        <v>10433</v>
      </c>
    </row>
    <row r="121" spans="1:10" ht="21" customHeight="1" thickTop="1" x14ac:dyDescent="0.2">
      <c r="B121" s="42"/>
      <c r="C121" s="24"/>
      <c r="D121" s="18"/>
      <c r="E121" s="18"/>
      <c r="F121" s="18"/>
      <c r="G121" s="18"/>
      <c r="H121" s="18"/>
      <c r="I121" s="43"/>
      <c r="J121" s="43"/>
    </row>
    <row r="122" spans="1:10" ht="21" customHeight="1" x14ac:dyDescent="0.2">
      <c r="A122" s="108" t="s">
        <v>120</v>
      </c>
      <c r="B122" s="42"/>
      <c r="C122" s="24"/>
      <c r="D122" s="18"/>
      <c r="E122" s="18"/>
      <c r="F122" s="18"/>
      <c r="G122" s="18"/>
      <c r="H122" s="18"/>
      <c r="I122" s="43"/>
      <c r="J122" s="43"/>
    </row>
    <row r="123" spans="1:10" ht="21" customHeight="1" x14ac:dyDescent="0.2">
      <c r="A123" s="57" t="s">
        <v>243</v>
      </c>
      <c r="B123" s="42"/>
      <c r="C123" s="24"/>
      <c r="D123" s="18"/>
      <c r="E123" s="18"/>
      <c r="F123" s="18"/>
      <c r="G123" s="18"/>
      <c r="H123" s="18"/>
      <c r="I123" s="43"/>
      <c r="J123" s="43"/>
    </row>
    <row r="124" spans="1:10" ht="21" customHeight="1" x14ac:dyDescent="0.2">
      <c r="A124" s="3" t="s">
        <v>121</v>
      </c>
      <c r="B124" s="42"/>
      <c r="C124" s="24"/>
      <c r="D124" s="18"/>
      <c r="E124" s="18"/>
      <c r="F124" s="18"/>
      <c r="G124" s="18"/>
      <c r="H124" s="18"/>
      <c r="I124" s="43"/>
      <c r="J124" s="43"/>
    </row>
    <row r="125" spans="1:10" ht="21" customHeight="1" x14ac:dyDescent="0.2">
      <c r="A125" s="3" t="s">
        <v>161</v>
      </c>
      <c r="B125" s="42"/>
      <c r="C125" s="24"/>
      <c r="D125" s="34">
        <v>2583</v>
      </c>
      <c r="E125" s="53"/>
      <c r="F125" s="34">
        <v>4289</v>
      </c>
      <c r="G125" s="53"/>
      <c r="H125" s="17">
        <v>0</v>
      </c>
      <c r="I125" s="53"/>
      <c r="J125" s="17">
        <v>0</v>
      </c>
    </row>
    <row r="126" spans="1:10" ht="21" customHeight="1" x14ac:dyDescent="0.2">
      <c r="A126" s="3" t="s">
        <v>190</v>
      </c>
      <c r="B126" s="92">
        <v>9</v>
      </c>
      <c r="C126" s="24"/>
      <c r="D126" s="17">
        <v>-4377</v>
      </c>
      <c r="E126" s="53"/>
      <c r="F126" s="17">
        <v>-81</v>
      </c>
      <c r="G126" s="53"/>
      <c r="H126" s="17">
        <v>0</v>
      </c>
      <c r="I126" s="53"/>
      <c r="J126" s="17">
        <v>0</v>
      </c>
    </row>
    <row r="127" spans="1:10" ht="21" customHeight="1" x14ac:dyDescent="0.2">
      <c r="A127" s="108" t="s">
        <v>162</v>
      </c>
      <c r="B127" s="42"/>
      <c r="C127" s="24"/>
      <c r="D127" s="12">
        <f>SUM(D125:D126)</f>
        <v>-1794</v>
      </c>
      <c r="E127" s="13"/>
      <c r="F127" s="12">
        <f>SUM(F125:F126)</f>
        <v>4208</v>
      </c>
      <c r="G127" s="13"/>
      <c r="H127" s="12">
        <f>SUM(H125:H126)</f>
        <v>0</v>
      </c>
      <c r="I127" s="13"/>
      <c r="J127" s="12">
        <f>SUM(J125:J126)</f>
        <v>0</v>
      </c>
    </row>
    <row r="128" spans="1:10" ht="21" customHeight="1" x14ac:dyDescent="0.2">
      <c r="B128" s="42"/>
      <c r="C128" s="24"/>
      <c r="D128" s="28"/>
      <c r="E128" s="21"/>
      <c r="F128" s="28"/>
      <c r="G128" s="28"/>
      <c r="H128" s="28"/>
      <c r="I128" s="21"/>
      <c r="J128" s="28"/>
    </row>
    <row r="129" spans="1:10" ht="21" customHeight="1" thickBot="1" x14ac:dyDescent="0.25">
      <c r="A129" s="108" t="s">
        <v>147</v>
      </c>
      <c r="B129" s="42"/>
      <c r="C129" s="24"/>
      <c r="D129" s="15">
        <f>SUM(D120,D127)</f>
        <v>971</v>
      </c>
      <c r="E129" s="18"/>
      <c r="F129" s="15">
        <f>SUM(F120,F127)</f>
        <v>91653</v>
      </c>
      <c r="G129" s="19"/>
      <c r="H129" s="15">
        <f>SUM(H120,H127)</f>
        <v>334434</v>
      </c>
      <c r="I129" s="19"/>
      <c r="J129" s="15">
        <f>SUM(J120,J127)</f>
        <v>10433</v>
      </c>
    </row>
    <row r="130" spans="1:10" ht="21" customHeight="1" thickTop="1" x14ac:dyDescent="0.2">
      <c r="B130" s="42"/>
      <c r="C130" s="24"/>
      <c r="D130" s="28"/>
      <c r="E130" s="21"/>
      <c r="F130" s="28"/>
      <c r="G130" s="27"/>
      <c r="H130" s="28"/>
      <c r="J130" s="28"/>
    </row>
    <row r="131" spans="1:10" ht="21" customHeight="1" x14ac:dyDescent="0.2">
      <c r="A131" s="108" t="s">
        <v>163</v>
      </c>
      <c r="B131" s="42"/>
      <c r="C131" s="24"/>
      <c r="D131" s="28"/>
      <c r="E131" s="21"/>
      <c r="F131" s="28"/>
      <c r="G131" s="27"/>
      <c r="H131" s="28"/>
      <c r="J131" s="28"/>
    </row>
    <row r="132" spans="1:10" ht="21" customHeight="1" thickBot="1" x14ac:dyDescent="0.25">
      <c r="A132" s="3" t="s">
        <v>122</v>
      </c>
      <c r="B132" s="42"/>
      <c r="C132" s="24"/>
      <c r="D132" s="18">
        <v>-2856</v>
      </c>
      <c r="E132" s="21"/>
      <c r="F132" s="18">
        <v>95460</v>
      </c>
      <c r="G132" s="27"/>
      <c r="H132" s="47">
        <f>H129-H133</f>
        <v>334434</v>
      </c>
      <c r="I132" s="8"/>
      <c r="J132" s="47">
        <f>J129-J133</f>
        <v>10433</v>
      </c>
    </row>
    <row r="133" spans="1:10" ht="21" customHeight="1" thickTop="1" x14ac:dyDescent="0.2">
      <c r="A133" s="3" t="s">
        <v>123</v>
      </c>
      <c r="B133" s="42"/>
      <c r="C133" s="24"/>
      <c r="D133" s="56">
        <v>3827</v>
      </c>
      <c r="E133" s="69"/>
      <c r="F133" s="56">
        <v>-3807</v>
      </c>
      <c r="G133" s="27"/>
      <c r="H133" s="28"/>
      <c r="J133" s="28"/>
    </row>
    <row r="134" spans="1:10" ht="21" customHeight="1" thickBot="1" x14ac:dyDescent="0.25">
      <c r="B134" s="42"/>
      <c r="C134" s="24"/>
      <c r="D134" s="15">
        <f>SUM(D132:D133)</f>
        <v>971</v>
      </c>
      <c r="E134" s="18"/>
      <c r="F134" s="15">
        <f>SUM(F132:F133)</f>
        <v>91653</v>
      </c>
      <c r="G134" s="27"/>
      <c r="H134" s="28"/>
      <c r="J134" s="28"/>
    </row>
    <row r="135" spans="1:10" ht="21" customHeight="1" thickTop="1" x14ac:dyDescent="0.2">
      <c r="B135" s="42"/>
      <c r="C135" s="24"/>
    </row>
    <row r="136" spans="1:10" ht="21" customHeight="1" x14ac:dyDescent="0.2">
      <c r="A136" s="3" t="s">
        <v>17</v>
      </c>
      <c r="B136" s="42"/>
      <c r="C136" s="24"/>
      <c r="D136" s="44"/>
      <c r="E136" s="45"/>
      <c r="F136" s="44"/>
      <c r="G136" s="45"/>
      <c r="H136" s="44"/>
      <c r="I136" s="45"/>
      <c r="J136" s="44"/>
    </row>
    <row r="142" spans="1:10" ht="19.5" x14ac:dyDescent="0.2">
      <c r="D142" s="19"/>
      <c r="E142" s="19"/>
      <c r="F142" s="19"/>
      <c r="G142" s="19"/>
      <c r="H142" s="19"/>
      <c r="I142" s="19"/>
      <c r="J142" s="19"/>
    </row>
    <row r="143" spans="1:10" ht="19.5" x14ac:dyDescent="0.2">
      <c r="D143" s="19"/>
      <c r="E143" s="19"/>
      <c r="F143" s="19"/>
      <c r="G143" s="19"/>
      <c r="H143" s="19"/>
      <c r="I143" s="19"/>
      <c r="J143" s="19"/>
    </row>
    <row r="144" spans="1:10" ht="19.5" x14ac:dyDescent="0.2">
      <c r="D144" s="19"/>
      <c r="E144" s="19"/>
      <c r="F144" s="19"/>
      <c r="G144" s="19"/>
      <c r="H144" s="19"/>
      <c r="I144" s="19"/>
      <c r="J144" s="19"/>
    </row>
    <row r="145" spans="4:10" ht="19.5" x14ac:dyDescent="0.2">
      <c r="D145" s="19"/>
      <c r="E145" s="19"/>
      <c r="F145" s="19"/>
      <c r="G145" s="19"/>
      <c r="H145" s="19"/>
      <c r="I145" s="19"/>
      <c r="J145" s="19"/>
    </row>
    <row r="146" spans="4:10" ht="19.5" x14ac:dyDescent="0.2">
      <c r="D146" s="19"/>
      <c r="E146" s="19"/>
      <c r="F146" s="19"/>
      <c r="G146" s="19"/>
      <c r="H146" s="19"/>
      <c r="I146" s="19"/>
      <c r="J146" s="19"/>
    </row>
    <row r="147" spans="4:10" ht="19.5" x14ac:dyDescent="0.2">
      <c r="D147" s="19"/>
      <c r="E147" s="19"/>
      <c r="F147" s="19"/>
      <c r="G147" s="19"/>
      <c r="H147" s="19"/>
      <c r="I147" s="19"/>
      <c r="J147" s="19"/>
    </row>
    <row r="148" spans="4:10" ht="19.5" x14ac:dyDescent="0.2">
      <c r="D148" s="19"/>
      <c r="E148" s="19"/>
      <c r="F148" s="19"/>
      <c r="G148" s="19"/>
      <c r="H148" s="19"/>
      <c r="I148" s="19"/>
      <c r="J148" s="19"/>
    </row>
    <row r="149" spans="4:10" ht="19.5" x14ac:dyDescent="0.2">
      <c r="D149" s="19"/>
      <c r="E149" s="19"/>
      <c r="F149" s="19"/>
      <c r="G149" s="19"/>
      <c r="H149" s="19"/>
      <c r="I149" s="19"/>
      <c r="J149" s="19"/>
    </row>
    <row r="150" spans="4:10" ht="19.5" x14ac:dyDescent="0.2">
      <c r="D150" s="19"/>
      <c r="E150" s="19"/>
      <c r="F150" s="19"/>
      <c r="G150" s="19"/>
      <c r="H150" s="19"/>
      <c r="I150" s="19"/>
      <c r="J150" s="19"/>
    </row>
    <row r="151" spans="4:10" ht="19.5" x14ac:dyDescent="0.2">
      <c r="D151" s="19"/>
      <c r="E151" s="19"/>
      <c r="F151" s="19"/>
      <c r="G151" s="19"/>
      <c r="H151" s="19"/>
      <c r="I151" s="19"/>
      <c r="J151" s="19"/>
    </row>
    <row r="152" spans="4:10" ht="19.5" x14ac:dyDescent="0.2">
      <c r="D152" s="19"/>
      <c r="E152" s="19"/>
      <c r="F152" s="19"/>
      <c r="G152" s="19"/>
      <c r="H152" s="19"/>
      <c r="I152" s="19"/>
      <c r="J152" s="19"/>
    </row>
    <row r="153" spans="4:10" ht="19.5" x14ac:dyDescent="0.2">
      <c r="D153" s="19"/>
      <c r="E153" s="19"/>
      <c r="F153" s="19"/>
      <c r="G153" s="19"/>
      <c r="H153" s="19"/>
      <c r="I153" s="19"/>
      <c r="J153" s="19"/>
    </row>
    <row r="154" spans="4:10" ht="19.5" x14ac:dyDescent="0.2">
      <c r="D154" s="19"/>
      <c r="E154" s="19"/>
      <c r="F154" s="19"/>
      <c r="G154" s="19"/>
      <c r="H154" s="19"/>
      <c r="I154" s="19"/>
      <c r="J154" s="19"/>
    </row>
    <row r="155" spans="4:10" ht="19.5" x14ac:dyDescent="0.2">
      <c r="D155" s="19"/>
      <c r="E155" s="19"/>
      <c r="F155" s="19"/>
      <c r="G155" s="19"/>
      <c r="H155" s="19"/>
      <c r="I155" s="19"/>
      <c r="J155" s="19"/>
    </row>
    <row r="156" spans="4:10" ht="19.5" x14ac:dyDescent="0.2">
      <c r="D156" s="19"/>
      <c r="E156" s="19"/>
      <c r="F156" s="19"/>
      <c r="G156" s="19"/>
      <c r="H156" s="19"/>
      <c r="I156" s="19"/>
      <c r="J156" s="19"/>
    </row>
    <row r="157" spans="4:10" ht="19.5" x14ac:dyDescent="0.2">
      <c r="D157" s="19"/>
      <c r="E157" s="19"/>
      <c r="F157" s="19"/>
      <c r="G157" s="19"/>
      <c r="H157" s="19"/>
      <c r="I157" s="19"/>
      <c r="J157" s="19"/>
    </row>
    <row r="158" spans="4:10" ht="19.5" x14ac:dyDescent="0.2">
      <c r="D158" s="19"/>
      <c r="E158" s="19"/>
      <c r="F158" s="19"/>
      <c r="G158" s="19"/>
      <c r="H158" s="19"/>
      <c r="I158" s="19"/>
      <c r="J158" s="19"/>
    </row>
    <row r="159" spans="4:10" ht="19.5" x14ac:dyDescent="0.2">
      <c r="D159" s="19"/>
      <c r="E159" s="19"/>
      <c r="F159" s="19"/>
      <c r="G159" s="19"/>
      <c r="H159" s="19"/>
      <c r="I159" s="19"/>
      <c r="J159" s="19"/>
    </row>
    <row r="160" spans="4:10" ht="19.5" x14ac:dyDescent="0.2">
      <c r="D160" s="19"/>
      <c r="E160" s="19"/>
      <c r="F160" s="19"/>
      <c r="G160" s="19"/>
      <c r="H160" s="19"/>
      <c r="I160" s="19"/>
      <c r="J160" s="19"/>
    </row>
    <row r="161" spans="4:10" ht="19.5" x14ac:dyDescent="0.2">
      <c r="D161" s="19"/>
      <c r="E161" s="19"/>
      <c r="F161" s="19"/>
      <c r="G161" s="19"/>
      <c r="H161" s="19"/>
      <c r="I161" s="19"/>
      <c r="J161" s="19"/>
    </row>
    <row r="162" spans="4:10" ht="19.5" x14ac:dyDescent="0.2">
      <c r="D162" s="19"/>
      <c r="E162" s="19"/>
      <c r="F162" s="19"/>
      <c r="G162" s="19"/>
      <c r="H162" s="19"/>
      <c r="I162" s="19"/>
      <c r="J162" s="19"/>
    </row>
    <row r="163" spans="4:10" ht="19.5" x14ac:dyDescent="0.2">
      <c r="D163" s="19"/>
      <c r="E163" s="19"/>
      <c r="F163" s="19"/>
      <c r="G163" s="19"/>
      <c r="H163" s="19"/>
      <c r="I163" s="19"/>
      <c r="J163" s="19"/>
    </row>
    <row r="164" spans="4:10" ht="19.5" x14ac:dyDescent="0.2">
      <c r="D164" s="19"/>
      <c r="E164" s="19"/>
      <c r="F164" s="19"/>
      <c r="G164" s="19"/>
      <c r="H164" s="19"/>
      <c r="I164" s="19"/>
      <c r="J164" s="19"/>
    </row>
    <row r="165" spans="4:10" ht="19.5" x14ac:dyDescent="0.2">
      <c r="D165" s="19"/>
      <c r="E165" s="19"/>
      <c r="F165" s="19"/>
      <c r="G165" s="19"/>
      <c r="H165" s="19"/>
      <c r="I165" s="19"/>
      <c r="J165" s="19"/>
    </row>
    <row r="166" spans="4:10" ht="19.5" x14ac:dyDescent="0.2">
      <c r="D166" s="19"/>
      <c r="E166" s="19"/>
      <c r="F166" s="19"/>
      <c r="G166" s="19"/>
      <c r="H166" s="19"/>
      <c r="I166" s="19"/>
      <c r="J166" s="19"/>
    </row>
    <row r="167" spans="4:10" ht="19.5" x14ac:dyDescent="0.2">
      <c r="D167" s="19"/>
      <c r="E167" s="19"/>
      <c r="F167" s="19"/>
      <c r="G167" s="19"/>
      <c r="H167" s="19"/>
      <c r="I167" s="19"/>
      <c r="J167" s="19"/>
    </row>
    <row r="168" spans="4:10" ht="19.5" x14ac:dyDescent="0.2">
      <c r="D168" s="19"/>
      <c r="E168" s="19"/>
      <c r="F168" s="19"/>
      <c r="G168" s="19"/>
      <c r="H168" s="19"/>
      <c r="I168" s="19"/>
      <c r="J168" s="19"/>
    </row>
    <row r="169" spans="4:10" ht="19.5" x14ac:dyDescent="0.2">
      <c r="D169" s="19"/>
      <c r="E169" s="19"/>
      <c r="F169" s="19"/>
      <c r="G169" s="19"/>
      <c r="H169" s="19"/>
      <c r="I169" s="19"/>
      <c r="J169" s="19"/>
    </row>
  </sheetData>
  <phoneticPr fontId="9" type="noConversion"/>
  <pageMargins left="0.78740157480314965" right="0.39370078740157483" top="0.78740157480314965" bottom="0.39370078740157483" header="0.19685039370078741" footer="0.19685039370078741"/>
  <pageSetup paperSize="9" scale="80" fitToWidth="0" fitToHeight="0" orientation="portrait" r:id="rId1"/>
  <rowBreaks count="3" manualBreakCount="3">
    <brk id="42" max="16383" man="1"/>
    <brk id="68" max="16383" man="1"/>
    <brk id="110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38"/>
  <sheetViews>
    <sheetView showGridLines="0" topLeftCell="A19" zoomScale="85" zoomScaleNormal="85" workbookViewId="0">
      <selection activeCell="A31" sqref="A31"/>
    </sheetView>
  </sheetViews>
  <sheetFormatPr defaultColWidth="9.140625" defaultRowHeight="18" customHeight="1" x14ac:dyDescent="0.2"/>
  <cols>
    <col min="1" max="1" width="39" style="29" customWidth="1"/>
    <col min="2" max="2" width="6.85546875" style="29" customWidth="1"/>
    <col min="3" max="3" width="11.7109375" style="29" customWidth="1"/>
    <col min="4" max="4" width="1.28515625" style="48" customWidth="1"/>
    <col min="5" max="5" width="11.7109375" style="29" customWidth="1"/>
    <col min="6" max="6" width="1.28515625" style="48" customWidth="1"/>
    <col min="7" max="7" width="11.7109375" style="29" customWidth="1"/>
    <col min="8" max="8" width="1.28515625" style="48" customWidth="1"/>
    <col min="9" max="9" width="11.7109375" style="29" customWidth="1"/>
    <col min="10" max="10" width="1.28515625" style="48" customWidth="1"/>
    <col min="11" max="11" width="11.7109375" style="29" customWidth="1"/>
    <col min="12" max="12" width="1.28515625" style="48" customWidth="1"/>
    <col min="13" max="13" width="11.7109375" style="29" customWidth="1"/>
    <col min="14" max="14" width="1.28515625" style="29" customWidth="1"/>
    <col min="15" max="15" width="11.7109375" style="29" customWidth="1"/>
    <col min="16" max="16" width="1.28515625" style="29" customWidth="1"/>
    <col min="17" max="17" width="11.7109375" style="48" customWidth="1"/>
    <col min="18" max="18" width="1.28515625" style="48" customWidth="1"/>
    <col min="19" max="19" width="11.7109375" style="29" customWidth="1"/>
    <col min="20" max="20" width="1.28515625" style="29" customWidth="1"/>
    <col min="21" max="21" width="11.7109375" style="29" customWidth="1"/>
    <col min="22" max="22" width="1.28515625" style="29" customWidth="1"/>
    <col min="23" max="23" width="12.140625" style="29" customWidth="1"/>
    <col min="24" max="24" width="1.28515625" style="29" customWidth="1"/>
    <col min="25" max="25" width="12.140625" style="29" customWidth="1"/>
    <col min="26" max="16384" width="9.140625" style="29"/>
  </cols>
  <sheetData>
    <row r="1" spans="1:27" s="97" customFormat="1" ht="18" customHeight="1" x14ac:dyDescent="0.2">
      <c r="Y1" s="49" t="s">
        <v>145</v>
      </c>
    </row>
    <row r="2" spans="1:27" s="97" customFormat="1" ht="18" customHeight="1" x14ac:dyDescent="0.2">
      <c r="A2" s="121" t="s">
        <v>0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W2" s="46"/>
    </row>
    <row r="3" spans="1:27" s="97" customFormat="1" ht="18" customHeight="1" x14ac:dyDescent="0.2">
      <c r="A3" s="121" t="s">
        <v>91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</row>
    <row r="4" spans="1:27" s="97" customFormat="1" ht="18" customHeight="1" x14ac:dyDescent="0.2">
      <c r="A4" s="121" t="s">
        <v>229</v>
      </c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</row>
    <row r="5" spans="1:27" ht="18" customHeight="1" x14ac:dyDescent="0.2">
      <c r="N5" s="48"/>
      <c r="O5" s="48"/>
      <c r="P5" s="48"/>
      <c r="R5" s="29"/>
      <c r="T5" s="48"/>
      <c r="U5" s="48"/>
      <c r="V5" s="48"/>
      <c r="Y5" s="49" t="s">
        <v>146</v>
      </c>
    </row>
    <row r="6" spans="1:27" ht="18" customHeight="1" x14ac:dyDescent="0.2">
      <c r="C6" s="122" t="s">
        <v>1</v>
      </c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</row>
    <row r="7" spans="1:27" ht="18" customHeight="1" x14ac:dyDescent="0.2">
      <c r="C7" s="124" t="s">
        <v>40</v>
      </c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4"/>
      <c r="T7" s="124"/>
      <c r="U7" s="124"/>
      <c r="V7" s="50"/>
      <c r="W7" s="50"/>
    </row>
    <row r="8" spans="1:27" ht="18" customHeight="1" x14ac:dyDescent="0.2">
      <c r="C8" s="50"/>
      <c r="D8" s="50"/>
      <c r="E8" s="50"/>
      <c r="F8" s="50"/>
      <c r="G8" s="50"/>
      <c r="H8" s="50"/>
      <c r="I8" s="50"/>
      <c r="J8" s="50"/>
      <c r="K8" s="50"/>
      <c r="L8" s="50"/>
      <c r="M8" s="123" t="s">
        <v>118</v>
      </c>
      <c r="N8" s="123"/>
      <c r="O8" s="123"/>
      <c r="P8" s="123"/>
      <c r="Q8" s="123"/>
      <c r="R8" s="123"/>
      <c r="S8" s="123"/>
      <c r="T8" s="50"/>
      <c r="U8" s="50"/>
      <c r="V8" s="50"/>
      <c r="W8" s="50"/>
    </row>
    <row r="9" spans="1:27" ht="18" customHeight="1" x14ac:dyDescent="0.2">
      <c r="C9" s="50"/>
      <c r="D9" s="50"/>
      <c r="E9" s="50"/>
      <c r="F9" s="50"/>
      <c r="G9" s="50"/>
      <c r="H9" s="50"/>
      <c r="I9" s="50"/>
      <c r="J9" s="50"/>
      <c r="K9" s="50"/>
      <c r="L9" s="50"/>
      <c r="M9" s="123" t="s">
        <v>126</v>
      </c>
      <c r="N9" s="123"/>
      <c r="O9" s="123"/>
      <c r="P9" s="123"/>
      <c r="Q9" s="123"/>
      <c r="R9" s="50"/>
      <c r="S9" s="50"/>
      <c r="T9" s="50"/>
      <c r="U9" s="50"/>
      <c r="V9" s="50"/>
      <c r="W9" s="50" t="s">
        <v>127</v>
      </c>
      <c r="X9" s="50"/>
      <c r="Y9" s="50"/>
    </row>
    <row r="10" spans="1:27" s="51" customFormat="1" ht="18" customHeight="1" x14ac:dyDescent="0.2">
      <c r="D10" s="50"/>
      <c r="E10" s="50"/>
      <c r="F10" s="50"/>
      <c r="G10" s="50"/>
      <c r="H10" s="50"/>
      <c r="L10" s="50"/>
      <c r="M10" s="51" t="s">
        <v>144</v>
      </c>
      <c r="N10" s="50"/>
      <c r="P10" s="50"/>
      <c r="W10" s="51" t="s">
        <v>128</v>
      </c>
    </row>
    <row r="11" spans="1:27" s="51" customFormat="1" ht="18" customHeight="1" x14ac:dyDescent="0.2">
      <c r="H11" s="50"/>
      <c r="I11" s="98"/>
      <c r="J11" s="98" t="s">
        <v>37</v>
      </c>
      <c r="K11" s="98"/>
      <c r="M11" s="50" t="s">
        <v>102</v>
      </c>
      <c r="N11" s="50"/>
      <c r="O11" s="50" t="s">
        <v>92</v>
      </c>
      <c r="P11" s="50"/>
      <c r="Q11" s="50" t="s">
        <v>192</v>
      </c>
      <c r="R11" s="50"/>
      <c r="S11" s="50" t="s">
        <v>101</v>
      </c>
      <c r="U11" s="51" t="s">
        <v>101</v>
      </c>
      <c r="W11" s="51" t="s">
        <v>129</v>
      </c>
      <c r="Y11" s="51" t="s">
        <v>101</v>
      </c>
    </row>
    <row r="12" spans="1:27" s="51" customFormat="1" ht="18" customHeight="1" x14ac:dyDescent="0.2">
      <c r="C12" s="50" t="s">
        <v>93</v>
      </c>
      <c r="D12" s="50"/>
      <c r="E12" s="51" t="s">
        <v>94</v>
      </c>
      <c r="F12" s="50"/>
      <c r="H12" s="50"/>
      <c r="I12" s="50" t="s">
        <v>96</v>
      </c>
      <c r="J12" s="50"/>
      <c r="L12" s="50"/>
      <c r="M12" s="50" t="s">
        <v>103</v>
      </c>
      <c r="N12" s="50"/>
      <c r="O12" s="50" t="s">
        <v>95</v>
      </c>
      <c r="P12" s="50"/>
      <c r="Q12" s="50" t="s">
        <v>193</v>
      </c>
      <c r="R12" s="50"/>
      <c r="S12" s="50" t="s">
        <v>130</v>
      </c>
      <c r="U12" s="51" t="s">
        <v>29</v>
      </c>
      <c r="W12" s="51" t="s">
        <v>131</v>
      </c>
      <c r="Y12" s="51" t="s">
        <v>132</v>
      </c>
    </row>
    <row r="13" spans="1:27" s="51" customFormat="1" ht="18" customHeight="1" x14ac:dyDescent="0.2">
      <c r="C13" s="98" t="s">
        <v>139</v>
      </c>
      <c r="D13" s="50"/>
      <c r="E13" s="98" t="s">
        <v>97</v>
      </c>
      <c r="F13" s="50"/>
      <c r="G13" s="98" t="s">
        <v>36</v>
      </c>
      <c r="H13" s="50"/>
      <c r="I13" s="98" t="s">
        <v>99</v>
      </c>
      <c r="J13" s="50"/>
      <c r="K13" s="98" t="s">
        <v>100</v>
      </c>
      <c r="L13" s="50"/>
      <c r="M13" s="98" t="s">
        <v>105</v>
      </c>
      <c r="N13" s="50"/>
      <c r="O13" s="98" t="s">
        <v>98</v>
      </c>
      <c r="P13" s="50"/>
      <c r="Q13" s="98" t="s">
        <v>194</v>
      </c>
      <c r="R13" s="50"/>
      <c r="S13" s="98" t="s">
        <v>133</v>
      </c>
      <c r="T13" s="50"/>
      <c r="U13" s="98" t="s">
        <v>134</v>
      </c>
      <c r="V13" s="50"/>
      <c r="W13" s="98" t="s">
        <v>135</v>
      </c>
      <c r="Y13" s="98" t="s">
        <v>136</v>
      </c>
    </row>
    <row r="14" spans="1:27" ht="18" customHeight="1" x14ac:dyDescent="0.2">
      <c r="A14" s="97" t="s">
        <v>210</v>
      </c>
      <c r="C14" s="88">
        <v>1666827</v>
      </c>
      <c r="D14" s="89"/>
      <c r="E14" s="88">
        <v>2062461</v>
      </c>
      <c r="F14" s="89"/>
      <c r="G14" s="88">
        <v>568131</v>
      </c>
      <c r="H14" s="89"/>
      <c r="I14" s="88">
        <v>211675</v>
      </c>
      <c r="J14" s="89"/>
      <c r="K14" s="88">
        <v>2970280</v>
      </c>
      <c r="L14" s="89"/>
      <c r="M14" s="88">
        <v>113691</v>
      </c>
      <c r="N14" s="88"/>
      <c r="O14" s="88">
        <v>4799913</v>
      </c>
      <c r="P14" s="89"/>
      <c r="Q14" s="89">
        <v>8909</v>
      </c>
      <c r="R14" s="89"/>
      <c r="S14" s="88">
        <f>SUM(M14:Q14)</f>
        <v>4922513</v>
      </c>
      <c r="T14" s="89"/>
      <c r="U14" s="88">
        <f>SUM(C14:K14,S14)</f>
        <v>12401887</v>
      </c>
      <c r="V14" s="89"/>
      <c r="W14" s="88">
        <v>258791</v>
      </c>
      <c r="X14" s="89"/>
      <c r="Y14" s="89">
        <f>SUM(U14:W14)</f>
        <v>12660678</v>
      </c>
      <c r="AA14" s="91"/>
    </row>
    <row r="15" spans="1:27" ht="18" customHeight="1" x14ac:dyDescent="0.2">
      <c r="A15" s="29" t="s">
        <v>218</v>
      </c>
      <c r="C15" s="88"/>
      <c r="D15" s="89"/>
      <c r="E15" s="88"/>
      <c r="F15" s="89"/>
      <c r="G15" s="88"/>
      <c r="H15" s="89"/>
      <c r="I15" s="88"/>
      <c r="J15" s="89"/>
      <c r="K15" s="88"/>
      <c r="L15" s="89"/>
      <c r="M15" s="88"/>
      <c r="N15" s="88"/>
      <c r="O15" s="88"/>
      <c r="P15" s="89"/>
      <c r="Q15" s="89"/>
      <c r="R15" s="89"/>
      <c r="S15" s="88"/>
      <c r="T15" s="89"/>
      <c r="U15" s="88"/>
      <c r="V15" s="89"/>
      <c r="W15" s="88"/>
      <c r="X15" s="89"/>
      <c r="Y15" s="89"/>
      <c r="AA15" s="91"/>
    </row>
    <row r="16" spans="1:27" ht="18" customHeight="1" x14ac:dyDescent="0.2">
      <c r="A16" s="29" t="s">
        <v>219</v>
      </c>
      <c r="C16" s="90">
        <v>0</v>
      </c>
      <c r="D16" s="89"/>
      <c r="E16" s="90">
        <v>0</v>
      </c>
      <c r="F16" s="89"/>
      <c r="G16" s="90">
        <v>0</v>
      </c>
      <c r="H16" s="89"/>
      <c r="I16" s="90">
        <v>0</v>
      </c>
      <c r="J16" s="89"/>
      <c r="K16" s="90">
        <v>48900</v>
      </c>
      <c r="L16" s="89"/>
      <c r="M16" s="90">
        <v>0</v>
      </c>
      <c r="N16" s="88"/>
      <c r="O16" s="90">
        <v>0</v>
      </c>
      <c r="P16" s="89"/>
      <c r="Q16" s="90">
        <v>0</v>
      </c>
      <c r="R16" s="89"/>
      <c r="S16" s="90">
        <f>SUM(M16:Q16)</f>
        <v>0</v>
      </c>
      <c r="T16" s="89"/>
      <c r="U16" s="90">
        <f>SUM(C16:K16,S16)</f>
        <v>48900</v>
      </c>
      <c r="V16" s="89"/>
      <c r="W16" s="90">
        <v>26</v>
      </c>
      <c r="X16" s="88"/>
      <c r="Y16" s="90">
        <f>SUM(U16:W16)</f>
        <v>48926</v>
      </c>
      <c r="AA16" s="91"/>
    </row>
    <row r="17" spans="1:27" ht="18" customHeight="1" x14ac:dyDescent="0.2">
      <c r="A17" s="97" t="s">
        <v>205</v>
      </c>
      <c r="C17" s="88">
        <f>SUM(C14:C16)</f>
        <v>1666827</v>
      </c>
      <c r="D17" s="89">
        <f t="shared" ref="D17:X17" si="0">SUM(D14:D16)</f>
        <v>0</v>
      </c>
      <c r="E17" s="88">
        <f t="shared" si="0"/>
        <v>2062461</v>
      </c>
      <c r="F17" s="89">
        <f t="shared" si="0"/>
        <v>0</v>
      </c>
      <c r="G17" s="88">
        <f t="shared" si="0"/>
        <v>568131</v>
      </c>
      <c r="H17" s="89">
        <f t="shared" si="0"/>
        <v>0</v>
      </c>
      <c r="I17" s="88">
        <f t="shared" si="0"/>
        <v>211675</v>
      </c>
      <c r="J17" s="89">
        <f t="shared" si="0"/>
        <v>0</v>
      </c>
      <c r="K17" s="88">
        <f t="shared" si="0"/>
        <v>3019180</v>
      </c>
      <c r="L17" s="89">
        <f t="shared" si="0"/>
        <v>0</v>
      </c>
      <c r="M17" s="88">
        <f t="shared" si="0"/>
        <v>113691</v>
      </c>
      <c r="N17" s="88">
        <f t="shared" si="0"/>
        <v>0</v>
      </c>
      <c r="O17" s="88">
        <f t="shared" si="0"/>
        <v>4799913</v>
      </c>
      <c r="P17" s="89">
        <f t="shared" si="0"/>
        <v>0</v>
      </c>
      <c r="Q17" s="89">
        <f t="shared" si="0"/>
        <v>8909</v>
      </c>
      <c r="R17" s="89">
        <f t="shared" si="0"/>
        <v>0</v>
      </c>
      <c r="S17" s="88">
        <f>SUM(S14:S16)</f>
        <v>4922513</v>
      </c>
      <c r="T17" s="89">
        <f t="shared" si="0"/>
        <v>0</v>
      </c>
      <c r="U17" s="88">
        <f>SUM(U14:U16)</f>
        <v>12450787</v>
      </c>
      <c r="V17" s="89">
        <f t="shared" si="0"/>
        <v>0</v>
      </c>
      <c r="W17" s="88">
        <f>SUM(W14:W16)</f>
        <v>258817</v>
      </c>
      <c r="X17" s="89">
        <f t="shared" si="0"/>
        <v>0</v>
      </c>
      <c r="Y17" s="89">
        <f>SUM(Y14:Y16)</f>
        <v>12709604</v>
      </c>
      <c r="AA17" s="91"/>
    </row>
    <row r="18" spans="1:27" ht="18" customHeight="1" x14ac:dyDescent="0.2">
      <c r="A18" s="29" t="s">
        <v>254</v>
      </c>
      <c r="C18" s="88">
        <v>0</v>
      </c>
      <c r="D18" s="89"/>
      <c r="E18" s="88">
        <v>0</v>
      </c>
      <c r="F18" s="89"/>
      <c r="G18" s="88">
        <v>0</v>
      </c>
      <c r="H18" s="89"/>
      <c r="I18" s="88">
        <v>0</v>
      </c>
      <c r="J18" s="89"/>
      <c r="K18" s="88">
        <v>91165</v>
      </c>
      <c r="L18" s="89"/>
      <c r="M18" s="88">
        <v>0</v>
      </c>
      <c r="N18" s="88"/>
      <c r="O18" s="88">
        <v>0</v>
      </c>
      <c r="P18" s="89"/>
      <c r="Q18" s="89">
        <v>0</v>
      </c>
      <c r="R18" s="89"/>
      <c r="S18" s="88">
        <f>SUM(M18:Q18)</f>
        <v>0</v>
      </c>
      <c r="T18" s="89"/>
      <c r="U18" s="88">
        <f>SUM(C18:K18,S18)</f>
        <v>91165</v>
      </c>
      <c r="V18" s="89"/>
      <c r="W18" s="88">
        <v>-3720</v>
      </c>
      <c r="X18" s="89"/>
      <c r="Y18" s="89">
        <f>SUM(U18:W18)</f>
        <v>87445</v>
      </c>
      <c r="AA18" s="91"/>
    </row>
    <row r="19" spans="1:27" ht="18" customHeight="1" x14ac:dyDescent="0.2">
      <c r="A19" s="29" t="s">
        <v>162</v>
      </c>
      <c r="C19" s="90">
        <v>0</v>
      </c>
      <c r="D19" s="89"/>
      <c r="E19" s="90">
        <v>0</v>
      </c>
      <c r="F19" s="89"/>
      <c r="G19" s="90">
        <v>0</v>
      </c>
      <c r="H19" s="89"/>
      <c r="I19" s="90">
        <v>0</v>
      </c>
      <c r="J19" s="89"/>
      <c r="K19" s="90">
        <v>0</v>
      </c>
      <c r="L19" s="89"/>
      <c r="M19" s="90">
        <v>4376</v>
      </c>
      <c r="N19" s="88"/>
      <c r="O19" s="90">
        <v>0</v>
      </c>
      <c r="P19" s="89"/>
      <c r="Q19" s="104">
        <v>-81</v>
      </c>
      <c r="R19" s="89"/>
      <c r="S19" s="90">
        <f>SUM(M19:Q19)</f>
        <v>4295</v>
      </c>
      <c r="T19" s="89"/>
      <c r="U19" s="90">
        <f>SUM(C19:K19,S19)</f>
        <v>4295</v>
      </c>
      <c r="V19" s="89"/>
      <c r="W19" s="90">
        <v>-87</v>
      </c>
      <c r="X19" s="89"/>
      <c r="Y19" s="104">
        <f>SUM(U19:W19)</f>
        <v>4208</v>
      </c>
      <c r="AA19" s="91"/>
    </row>
    <row r="20" spans="1:27" ht="18" customHeight="1" x14ac:dyDescent="0.2">
      <c r="A20" s="29" t="s">
        <v>217</v>
      </c>
      <c r="C20" s="105">
        <f>SUM(C18:C19)</f>
        <v>0</v>
      </c>
      <c r="D20" s="88"/>
      <c r="E20" s="105">
        <f>SUM(E18:E19)</f>
        <v>0</v>
      </c>
      <c r="F20" s="88"/>
      <c r="G20" s="105">
        <f>SUM(G18:G19)</f>
        <v>0</v>
      </c>
      <c r="H20" s="88"/>
      <c r="I20" s="105">
        <f>SUM(I18:I19)</f>
        <v>0</v>
      </c>
      <c r="J20" s="88"/>
      <c r="K20" s="105">
        <f>SUM(K18:K19)</f>
        <v>91165</v>
      </c>
      <c r="L20" s="89"/>
      <c r="M20" s="105">
        <f>SUM(M18:M19)</f>
        <v>4376</v>
      </c>
      <c r="N20" s="105"/>
      <c r="O20" s="105">
        <f>SUM(O18:O19)</f>
        <v>0</v>
      </c>
      <c r="P20" s="88"/>
      <c r="Q20" s="105">
        <f>SUM(Q18:Q19)</f>
        <v>-81</v>
      </c>
      <c r="R20" s="88"/>
      <c r="S20" s="105">
        <f>SUM(S18:S19)</f>
        <v>4295</v>
      </c>
      <c r="T20" s="89"/>
      <c r="U20" s="105">
        <f>SUM(U18:U19)</f>
        <v>95460</v>
      </c>
      <c r="V20" s="89"/>
      <c r="W20" s="105">
        <f>SUM(W18:W19)</f>
        <v>-3807</v>
      </c>
      <c r="X20" s="89"/>
      <c r="Y20" s="105">
        <f>SUM(Y18:Y19)</f>
        <v>91653</v>
      </c>
      <c r="AA20" s="91"/>
    </row>
    <row r="21" spans="1:27" ht="18" customHeight="1" x14ac:dyDescent="0.2">
      <c r="A21" s="29" t="s">
        <v>238</v>
      </c>
      <c r="C21" s="105">
        <v>0</v>
      </c>
      <c r="D21" s="88"/>
      <c r="E21" s="105">
        <v>0</v>
      </c>
      <c r="F21" s="88"/>
      <c r="G21" s="105">
        <v>0</v>
      </c>
      <c r="H21" s="88"/>
      <c r="I21" s="105">
        <v>0</v>
      </c>
      <c r="J21" s="88"/>
      <c r="K21" s="105">
        <v>-63339</v>
      </c>
      <c r="L21" s="89"/>
      <c r="M21" s="105">
        <v>0</v>
      </c>
      <c r="N21" s="105"/>
      <c r="O21" s="105">
        <v>0</v>
      </c>
      <c r="P21" s="88"/>
      <c r="Q21" s="105"/>
      <c r="R21" s="88"/>
      <c r="S21" s="88">
        <f>SUM(M21:Q21)</f>
        <v>0</v>
      </c>
      <c r="T21" s="89"/>
      <c r="U21" s="88">
        <f>SUM(C21:K21,S21)</f>
        <v>-63339</v>
      </c>
      <c r="V21" s="89"/>
      <c r="W21" s="105">
        <v>0</v>
      </c>
      <c r="X21" s="89"/>
      <c r="Y21" s="89">
        <f>SUM(U21:W21)</f>
        <v>-63339</v>
      </c>
      <c r="AA21" s="91"/>
    </row>
    <row r="22" spans="1:27" ht="18" customHeight="1" x14ac:dyDescent="0.2">
      <c r="A22" s="29" t="s">
        <v>207</v>
      </c>
      <c r="C22" s="105">
        <v>0</v>
      </c>
      <c r="D22" s="88"/>
      <c r="E22" s="105">
        <v>0</v>
      </c>
      <c r="F22" s="88"/>
      <c r="G22" s="105">
        <v>0</v>
      </c>
      <c r="H22" s="88"/>
      <c r="I22" s="105">
        <v>0</v>
      </c>
      <c r="J22" s="88"/>
      <c r="K22" s="105">
        <v>3252</v>
      </c>
      <c r="L22" s="89"/>
      <c r="M22" s="105">
        <v>0</v>
      </c>
      <c r="N22" s="105"/>
      <c r="O22" s="105">
        <v>-3252</v>
      </c>
      <c r="P22" s="88"/>
      <c r="Q22" s="105">
        <v>0</v>
      </c>
      <c r="R22" s="88"/>
      <c r="S22" s="88">
        <f>SUM(M22:Q22)</f>
        <v>-3252</v>
      </c>
      <c r="T22" s="89"/>
      <c r="U22" s="105">
        <v>0</v>
      </c>
      <c r="V22" s="89"/>
      <c r="W22" s="105">
        <v>0</v>
      </c>
      <c r="X22" s="89"/>
      <c r="Y22" s="105">
        <v>0</v>
      </c>
      <c r="AA22" s="91"/>
    </row>
    <row r="23" spans="1:27" ht="18" customHeight="1" x14ac:dyDescent="0.2">
      <c r="A23" s="29" t="s">
        <v>239</v>
      </c>
      <c r="C23" s="105">
        <v>0</v>
      </c>
      <c r="D23" s="88"/>
      <c r="E23" s="105">
        <v>0</v>
      </c>
      <c r="F23" s="88"/>
      <c r="G23" s="105">
        <v>0</v>
      </c>
      <c r="H23" s="88"/>
      <c r="I23" s="105">
        <v>0</v>
      </c>
      <c r="J23" s="88"/>
      <c r="K23" s="105">
        <v>0</v>
      </c>
      <c r="L23" s="89"/>
      <c r="M23" s="105">
        <v>0</v>
      </c>
      <c r="N23" s="105"/>
      <c r="O23" s="105">
        <v>0</v>
      </c>
      <c r="P23" s="88"/>
      <c r="Q23" s="105">
        <v>0</v>
      </c>
      <c r="R23" s="88"/>
      <c r="S23" s="88">
        <v>0</v>
      </c>
      <c r="T23" s="89"/>
      <c r="U23" s="105">
        <v>0</v>
      </c>
      <c r="V23" s="89"/>
      <c r="W23" s="105">
        <v>-4</v>
      </c>
      <c r="X23" s="89"/>
      <c r="Y23" s="105">
        <v>-4</v>
      </c>
      <c r="AA23" s="91"/>
    </row>
    <row r="24" spans="1:27" ht="18" customHeight="1" thickBot="1" x14ac:dyDescent="0.25">
      <c r="A24" s="97" t="s">
        <v>226</v>
      </c>
      <c r="C24" s="106">
        <f>SUM(C17,C20:C23)</f>
        <v>1666827</v>
      </c>
      <c r="D24" s="89"/>
      <c r="E24" s="106">
        <f>SUM(E17,E20:E23)</f>
        <v>2062461</v>
      </c>
      <c r="F24" s="89"/>
      <c r="G24" s="106">
        <f>SUM(G17,G20:G23)</f>
        <v>568131</v>
      </c>
      <c r="H24" s="89"/>
      <c r="I24" s="106">
        <f>SUM(I17,I20:I23)</f>
        <v>211675</v>
      </c>
      <c r="J24" s="89"/>
      <c r="K24" s="106">
        <f>SUM(K17,K20:K23)</f>
        <v>3050258</v>
      </c>
      <c r="L24" s="89"/>
      <c r="M24" s="106">
        <f>SUM(M17,M20:M23)</f>
        <v>118067</v>
      </c>
      <c r="N24" s="88"/>
      <c r="O24" s="106">
        <f>SUM(O17,O20:O23)</f>
        <v>4796661</v>
      </c>
      <c r="P24" s="89"/>
      <c r="Q24" s="106">
        <f>SUM(Q17,Q20:Q23)</f>
        <v>8828</v>
      </c>
      <c r="R24" s="89"/>
      <c r="S24" s="106">
        <f>SUM(S17,S20:S23)</f>
        <v>4923556</v>
      </c>
      <c r="T24" s="89"/>
      <c r="U24" s="106">
        <f>SUM(U17,U20:U23)</f>
        <v>12482908</v>
      </c>
      <c r="V24" s="89"/>
      <c r="W24" s="106">
        <f>SUM(W17,W20:W23)</f>
        <v>255006</v>
      </c>
      <c r="X24" s="89"/>
      <c r="Y24" s="106">
        <f>SUM(Y17,Y20:Y23)</f>
        <v>12737914</v>
      </c>
      <c r="AA24" s="91"/>
    </row>
    <row r="25" spans="1:27" ht="18" customHeight="1" thickTop="1" x14ac:dyDescent="0.2">
      <c r="A25" s="97"/>
      <c r="C25" s="107"/>
      <c r="D25" s="89"/>
      <c r="E25" s="107"/>
      <c r="F25" s="89"/>
      <c r="G25" s="107"/>
      <c r="H25" s="89"/>
      <c r="I25" s="107"/>
      <c r="J25" s="89"/>
      <c r="K25" s="107"/>
      <c r="L25" s="89"/>
      <c r="M25" s="107"/>
      <c r="N25" s="88"/>
      <c r="O25" s="107"/>
      <c r="P25" s="89"/>
      <c r="Q25" s="89"/>
      <c r="R25" s="89"/>
      <c r="S25" s="107"/>
      <c r="T25" s="89"/>
      <c r="U25" s="107"/>
      <c r="V25" s="89"/>
      <c r="W25" s="107"/>
      <c r="X25" s="89"/>
      <c r="Y25" s="88"/>
      <c r="AA25" s="91"/>
    </row>
    <row r="26" spans="1:27" ht="18" customHeight="1" x14ac:dyDescent="0.2">
      <c r="A26" s="97" t="s">
        <v>209</v>
      </c>
      <c r="C26" s="88">
        <v>1666827</v>
      </c>
      <c r="D26" s="89"/>
      <c r="E26" s="88">
        <v>2062461</v>
      </c>
      <c r="F26" s="89"/>
      <c r="G26" s="88">
        <v>568131</v>
      </c>
      <c r="H26" s="89"/>
      <c r="I26" s="88">
        <v>211675</v>
      </c>
      <c r="J26" s="89"/>
      <c r="K26" s="88">
        <v>2986959</v>
      </c>
      <c r="L26" s="89"/>
      <c r="M26" s="88">
        <v>122018</v>
      </c>
      <c r="N26" s="88"/>
      <c r="O26" s="88">
        <v>4790813</v>
      </c>
      <c r="P26" s="89"/>
      <c r="Q26" s="89">
        <v>9933</v>
      </c>
      <c r="R26" s="89"/>
      <c r="S26" s="88">
        <f>SUM(M26:Q26)</f>
        <v>4922764</v>
      </c>
      <c r="T26" s="89"/>
      <c r="U26" s="88">
        <f>SUM(C26:K26,S26)</f>
        <v>12418817</v>
      </c>
      <c r="V26" s="89"/>
      <c r="W26" s="88">
        <v>254020</v>
      </c>
      <c r="X26" s="89"/>
      <c r="Y26" s="89">
        <f>SUM(U26:W26)</f>
        <v>12672837</v>
      </c>
      <c r="AA26" s="91"/>
    </row>
    <row r="27" spans="1:27" ht="18" customHeight="1" x14ac:dyDescent="0.2">
      <c r="A27" s="29" t="s">
        <v>218</v>
      </c>
      <c r="C27" s="88"/>
      <c r="D27" s="89"/>
      <c r="E27" s="88"/>
      <c r="F27" s="89"/>
      <c r="G27" s="88"/>
      <c r="H27" s="89"/>
      <c r="I27" s="88"/>
      <c r="J27" s="89"/>
      <c r="K27" s="88"/>
      <c r="L27" s="89"/>
      <c r="M27" s="88"/>
      <c r="N27" s="88"/>
      <c r="O27" s="88"/>
      <c r="P27" s="89"/>
      <c r="Q27" s="89"/>
      <c r="R27" s="89"/>
      <c r="S27" s="88"/>
      <c r="T27" s="89"/>
      <c r="U27" s="88"/>
      <c r="V27" s="89"/>
      <c r="W27" s="88"/>
      <c r="X27" s="89"/>
      <c r="Y27" s="89"/>
      <c r="AA27" s="91"/>
    </row>
    <row r="28" spans="1:27" ht="18" customHeight="1" x14ac:dyDescent="0.2">
      <c r="A28" s="29" t="s">
        <v>219</v>
      </c>
      <c r="C28" s="90">
        <v>0</v>
      </c>
      <c r="D28" s="89"/>
      <c r="E28" s="90">
        <v>0</v>
      </c>
      <c r="F28" s="89"/>
      <c r="G28" s="90">
        <v>0</v>
      </c>
      <c r="H28" s="89"/>
      <c r="I28" s="90">
        <v>0</v>
      </c>
      <c r="J28" s="89"/>
      <c r="K28" s="90">
        <v>56578</v>
      </c>
      <c r="L28" s="89"/>
      <c r="M28" s="90">
        <v>0</v>
      </c>
      <c r="N28" s="88"/>
      <c r="O28" s="90">
        <v>0</v>
      </c>
      <c r="P28" s="89"/>
      <c r="Q28" s="90">
        <v>0</v>
      </c>
      <c r="R28" s="89"/>
      <c r="S28" s="90">
        <f>SUM(M28:Q28)</f>
        <v>0</v>
      </c>
      <c r="T28" s="89"/>
      <c r="U28" s="90">
        <f>SUM(C28:K28,S28)</f>
        <v>56578</v>
      </c>
      <c r="V28" s="89"/>
      <c r="W28" s="90">
        <v>0</v>
      </c>
      <c r="X28" s="89"/>
      <c r="Y28" s="90">
        <f>SUM(U28:W28)</f>
        <v>56578</v>
      </c>
      <c r="AA28" s="91"/>
    </row>
    <row r="29" spans="1:27" ht="18" customHeight="1" x14ac:dyDescent="0.2">
      <c r="A29" s="97" t="s">
        <v>206</v>
      </c>
      <c r="C29" s="88">
        <f>SUM(C26:C28)</f>
        <v>1666827</v>
      </c>
      <c r="D29" s="89"/>
      <c r="E29" s="88">
        <f>SUM(E26:E28)</f>
        <v>2062461</v>
      </c>
      <c r="F29" s="89"/>
      <c r="G29" s="88">
        <f>SUM(G26:G28)</f>
        <v>568131</v>
      </c>
      <c r="H29" s="89"/>
      <c r="I29" s="88">
        <f>SUM(I26:I28)</f>
        <v>211675</v>
      </c>
      <c r="J29" s="89"/>
      <c r="K29" s="88">
        <f>SUM(K26:K28)</f>
        <v>3043537</v>
      </c>
      <c r="L29" s="89"/>
      <c r="M29" s="88">
        <f>SUM(M26:M28)</f>
        <v>122018</v>
      </c>
      <c r="N29" s="88"/>
      <c r="O29" s="88">
        <f>SUM(O26:O28)</f>
        <v>4790813</v>
      </c>
      <c r="P29" s="89"/>
      <c r="Q29" s="89">
        <f>SUM(Q26:Q28)</f>
        <v>9933</v>
      </c>
      <c r="R29" s="89"/>
      <c r="S29" s="88">
        <f>SUM(S26:S28)</f>
        <v>4922764</v>
      </c>
      <c r="T29" s="89"/>
      <c r="U29" s="88">
        <f>SUM(U26:U28)</f>
        <v>12475395</v>
      </c>
      <c r="V29" s="89"/>
      <c r="W29" s="88">
        <f>SUM(W26:W28)</f>
        <v>254020</v>
      </c>
      <c r="X29" s="89"/>
      <c r="Y29" s="89">
        <f>SUM(Y26:Y28)</f>
        <v>12729415</v>
      </c>
      <c r="AA29" s="91"/>
    </row>
    <row r="30" spans="1:27" ht="18" customHeight="1" x14ac:dyDescent="0.2">
      <c r="A30" s="29" t="s">
        <v>148</v>
      </c>
      <c r="C30" s="88">
        <v>0</v>
      </c>
      <c r="D30" s="89"/>
      <c r="E30" s="88">
        <v>0</v>
      </c>
      <c r="F30" s="89"/>
      <c r="G30" s="88">
        <v>0</v>
      </c>
      <c r="H30" s="89"/>
      <c r="I30" s="88">
        <v>0</v>
      </c>
      <c r="J30" s="89"/>
      <c r="K30" s="88">
        <v>-1240</v>
      </c>
      <c r="L30" s="89"/>
      <c r="M30" s="88">
        <v>0</v>
      </c>
      <c r="N30" s="88"/>
      <c r="O30" s="88">
        <v>0</v>
      </c>
      <c r="P30" s="89"/>
      <c r="Q30" s="89">
        <v>0</v>
      </c>
      <c r="R30" s="89"/>
      <c r="S30" s="88">
        <f>SUM(M30:Q30)</f>
        <v>0</v>
      </c>
      <c r="T30" s="89"/>
      <c r="U30" s="88">
        <f>SUM(C30:K30,S30)</f>
        <v>-1240</v>
      </c>
      <c r="V30" s="89"/>
      <c r="W30" s="88">
        <v>4005</v>
      </c>
      <c r="X30" s="89"/>
      <c r="Y30" s="89">
        <f>SUM(U30:W30)</f>
        <v>2765</v>
      </c>
      <c r="AA30" s="91"/>
    </row>
    <row r="31" spans="1:27" ht="18" customHeight="1" x14ac:dyDescent="0.2">
      <c r="A31" s="29" t="s">
        <v>162</v>
      </c>
      <c r="C31" s="90">
        <v>0</v>
      </c>
      <c r="D31" s="89"/>
      <c r="E31" s="90">
        <v>0</v>
      </c>
      <c r="F31" s="89"/>
      <c r="G31" s="90">
        <v>0</v>
      </c>
      <c r="H31" s="89"/>
      <c r="I31" s="90">
        <v>0</v>
      </c>
      <c r="J31" s="89"/>
      <c r="K31" s="90">
        <v>0</v>
      </c>
      <c r="L31" s="89"/>
      <c r="M31" s="90">
        <v>2761</v>
      </c>
      <c r="N31" s="88"/>
      <c r="O31" s="90">
        <v>0</v>
      </c>
      <c r="P31" s="89"/>
      <c r="Q31" s="104">
        <v>-4377</v>
      </c>
      <c r="R31" s="89"/>
      <c r="S31" s="90">
        <f>SUM(M31:Q31)</f>
        <v>-1616</v>
      </c>
      <c r="T31" s="89"/>
      <c r="U31" s="90">
        <f>SUM(C31:K31,S31)</f>
        <v>-1616</v>
      </c>
      <c r="V31" s="89"/>
      <c r="W31" s="90">
        <v>-178</v>
      </c>
      <c r="X31" s="89"/>
      <c r="Y31" s="104">
        <f>SUM(U31:W31)</f>
        <v>-1794</v>
      </c>
      <c r="AA31" s="91"/>
    </row>
    <row r="32" spans="1:27" ht="18" customHeight="1" x14ac:dyDescent="0.2">
      <c r="A32" s="29" t="s">
        <v>172</v>
      </c>
      <c r="C32" s="105">
        <f>SUM(C30:C31)</f>
        <v>0</v>
      </c>
      <c r="D32" s="88"/>
      <c r="E32" s="105">
        <f>SUM(E30:E31)</f>
        <v>0</v>
      </c>
      <c r="F32" s="88"/>
      <c r="G32" s="105">
        <f>SUM(G30:G31)</f>
        <v>0</v>
      </c>
      <c r="H32" s="88"/>
      <c r="I32" s="105">
        <f>SUM(I30:I31)</f>
        <v>0</v>
      </c>
      <c r="J32" s="88"/>
      <c r="K32" s="105">
        <f>SUM(K30:K31)</f>
        <v>-1240</v>
      </c>
      <c r="L32" s="89"/>
      <c r="M32" s="105">
        <f>SUM(M30:M31)</f>
        <v>2761</v>
      </c>
      <c r="N32" s="105"/>
      <c r="O32" s="105">
        <f>SUM(O30:O31)</f>
        <v>0</v>
      </c>
      <c r="P32" s="88"/>
      <c r="Q32" s="105">
        <f>SUM(Q30:Q31)</f>
        <v>-4377</v>
      </c>
      <c r="R32" s="88"/>
      <c r="S32" s="105">
        <f>SUM(S30:S31)</f>
        <v>-1616</v>
      </c>
      <c r="T32" s="89"/>
      <c r="U32" s="105">
        <f>SUM(U30:U31)</f>
        <v>-2856</v>
      </c>
      <c r="V32" s="89"/>
      <c r="W32" s="105">
        <f>SUM(W30:W31)</f>
        <v>3827</v>
      </c>
      <c r="X32" s="89"/>
      <c r="Y32" s="105">
        <f>SUM(Y30:Y31)</f>
        <v>971</v>
      </c>
      <c r="AA32" s="91"/>
    </row>
    <row r="33" spans="1:27" ht="18" customHeight="1" x14ac:dyDescent="0.2">
      <c r="A33" s="29" t="s">
        <v>238</v>
      </c>
      <c r="C33" s="105">
        <f>SUM(C31:C32)</f>
        <v>0</v>
      </c>
      <c r="D33" s="88"/>
      <c r="E33" s="105">
        <f>SUM(E31:E32)</f>
        <v>0</v>
      </c>
      <c r="F33" s="88"/>
      <c r="G33" s="105">
        <f>SUM(G31:G32)</f>
        <v>0</v>
      </c>
      <c r="H33" s="88"/>
      <c r="I33" s="105">
        <f>SUM(I31:I32)</f>
        <v>0</v>
      </c>
      <c r="J33" s="88"/>
      <c r="K33" s="105">
        <v>-68339</v>
      </c>
      <c r="L33" s="89"/>
      <c r="M33" s="116">
        <v>0</v>
      </c>
      <c r="N33" s="116"/>
      <c r="O33" s="116">
        <v>0</v>
      </c>
      <c r="P33" s="117"/>
      <c r="Q33" s="116">
        <v>0</v>
      </c>
      <c r="R33" s="88"/>
      <c r="S33" s="105">
        <v>0</v>
      </c>
      <c r="T33" s="89"/>
      <c r="U33" s="88">
        <f>SUM(C33:K33,S33)</f>
        <v>-68339</v>
      </c>
      <c r="V33" s="89"/>
      <c r="W33" s="105">
        <v>0</v>
      </c>
      <c r="X33" s="89"/>
      <c r="Y33" s="89">
        <f>SUM(U33:W33)</f>
        <v>-68339</v>
      </c>
      <c r="AA33" s="91"/>
    </row>
    <row r="34" spans="1:27" ht="18" customHeight="1" x14ac:dyDescent="0.2">
      <c r="A34" s="29" t="s">
        <v>207</v>
      </c>
      <c r="C34" s="90">
        <v>0</v>
      </c>
      <c r="D34" s="89"/>
      <c r="E34" s="90">
        <v>0</v>
      </c>
      <c r="F34" s="89"/>
      <c r="G34" s="90">
        <v>0</v>
      </c>
      <c r="H34" s="89"/>
      <c r="I34" s="90">
        <v>0</v>
      </c>
      <c r="J34" s="88"/>
      <c r="K34" s="105">
        <v>3610</v>
      </c>
      <c r="L34" s="89"/>
      <c r="M34" s="105">
        <v>0</v>
      </c>
      <c r="N34" s="105"/>
      <c r="O34" s="105">
        <f>-K34</f>
        <v>-3610</v>
      </c>
      <c r="P34" s="88"/>
      <c r="Q34" s="90">
        <v>0</v>
      </c>
      <c r="R34" s="88"/>
      <c r="S34" s="90">
        <f>SUM(M34:Q34)</f>
        <v>-3610</v>
      </c>
      <c r="T34" s="89"/>
      <c r="U34" s="90">
        <f>SUM(C34:K34,S34)</f>
        <v>0</v>
      </c>
      <c r="V34" s="89"/>
      <c r="W34" s="105">
        <v>0</v>
      </c>
      <c r="X34" s="89"/>
      <c r="Y34" s="104">
        <f>SUM(U34:W34)</f>
        <v>0</v>
      </c>
      <c r="AA34" s="91"/>
    </row>
    <row r="35" spans="1:27" ht="18" customHeight="1" thickBot="1" x14ac:dyDescent="0.25">
      <c r="A35" s="97" t="s">
        <v>227</v>
      </c>
      <c r="C35" s="106">
        <f>SUM(C29,C32:C34)</f>
        <v>1666827</v>
      </c>
      <c r="D35" s="89"/>
      <c r="E35" s="106">
        <f>SUM(E29,E32:E34)</f>
        <v>2062461</v>
      </c>
      <c r="F35" s="89"/>
      <c r="G35" s="106">
        <f>SUM(G29,G32:G34)</f>
        <v>568131</v>
      </c>
      <c r="H35" s="89"/>
      <c r="I35" s="106">
        <f>SUM(I29,I32:I34)</f>
        <v>211675</v>
      </c>
      <c r="J35" s="89"/>
      <c r="K35" s="106">
        <f>SUM(K29,K32:K34)</f>
        <v>2977568</v>
      </c>
      <c r="L35" s="89"/>
      <c r="M35" s="106">
        <f>SUM(M29,M32:M34)</f>
        <v>124779</v>
      </c>
      <c r="N35" s="88"/>
      <c r="O35" s="106">
        <f>SUM(O29,O32:O34)</f>
        <v>4787203</v>
      </c>
      <c r="P35" s="89"/>
      <c r="Q35" s="106">
        <f>SUM(Q29,Q32:Q34)</f>
        <v>5556</v>
      </c>
      <c r="R35" s="89"/>
      <c r="S35" s="106">
        <f>SUM(S29,S32:S34)</f>
        <v>4917538</v>
      </c>
      <c r="T35" s="89"/>
      <c r="U35" s="106">
        <f>SUM(U29,U32:U34)</f>
        <v>12404200</v>
      </c>
      <c r="V35" s="89"/>
      <c r="W35" s="106">
        <f>SUM(W29,W32:W34)</f>
        <v>257847</v>
      </c>
      <c r="X35" s="89"/>
      <c r="Y35" s="106">
        <f>SUM(Y29,Y32:Y34)</f>
        <v>12662047</v>
      </c>
      <c r="AA35" s="91"/>
    </row>
    <row r="36" spans="1:27" ht="18" customHeight="1" thickTop="1" x14ac:dyDescent="0.2">
      <c r="C36" s="91">
        <f>SUM(C29-BS!F84)</f>
        <v>0</v>
      </c>
      <c r="D36" s="29"/>
      <c r="E36" s="91">
        <f>SUM(E29-BS!F85)</f>
        <v>0</v>
      </c>
      <c r="F36" s="29"/>
      <c r="G36" s="91">
        <f>SUM(G29-BS!F86)</f>
        <v>0</v>
      </c>
      <c r="H36" s="29"/>
      <c r="I36" s="91">
        <f>SUM(I29-BS!F88)</f>
        <v>0</v>
      </c>
      <c r="J36" s="29"/>
      <c r="K36" s="91">
        <f>SUM(K29-BS!F89)</f>
        <v>0</v>
      </c>
      <c r="L36" s="29"/>
      <c r="Q36" s="29"/>
      <c r="R36" s="29"/>
      <c r="S36" s="91">
        <f>SUM(S29-BS!F90)</f>
        <v>0</v>
      </c>
      <c r="U36" s="91">
        <f>SUM(U29-BS!F91)</f>
        <v>0</v>
      </c>
      <c r="W36" s="91">
        <f>SUM(W29-BS!F93)</f>
        <v>0</v>
      </c>
      <c r="Y36" s="91">
        <f>SUM(Y29-BS!F94)</f>
        <v>0</v>
      </c>
      <c r="AA36" s="91"/>
    </row>
    <row r="37" spans="1:27" ht="18" customHeight="1" x14ac:dyDescent="0.2">
      <c r="C37" s="91">
        <f>SUM(C35-BS!D84)</f>
        <v>0</v>
      </c>
      <c r="D37" s="29"/>
      <c r="E37" s="91">
        <f>SUM(E35-BS!D85)</f>
        <v>0</v>
      </c>
      <c r="F37" s="29"/>
      <c r="G37" s="91">
        <f>SUM(G35-BS!D86)</f>
        <v>0</v>
      </c>
      <c r="H37" s="29"/>
      <c r="I37" s="91">
        <f>SUM(I35-BS!D88)</f>
        <v>0</v>
      </c>
      <c r="J37" s="29"/>
      <c r="K37" s="91">
        <f>SUM(K35-BS!D89)</f>
        <v>0</v>
      </c>
      <c r="L37" s="29"/>
      <c r="Q37" s="29"/>
      <c r="R37" s="29"/>
      <c r="S37" s="91">
        <f>SUM(S35-BS!D90)</f>
        <v>0</v>
      </c>
      <c r="U37" s="91">
        <f>SUM(U35-BS!D91)</f>
        <v>0</v>
      </c>
      <c r="W37" s="91">
        <f>SUM(W35-BS!D93)</f>
        <v>0</v>
      </c>
      <c r="X37" s="89"/>
      <c r="Y37" s="91">
        <f>SUM(Y35-BS!D94)</f>
        <v>0</v>
      </c>
      <c r="AA37" s="91"/>
    </row>
    <row r="38" spans="1:27" ht="18" customHeight="1" x14ac:dyDescent="0.2">
      <c r="A38" s="29" t="s">
        <v>17</v>
      </c>
      <c r="D38" s="29"/>
      <c r="F38" s="29"/>
      <c r="H38" s="29"/>
      <c r="J38" s="29"/>
      <c r="L38" s="29"/>
      <c r="Q38" s="29"/>
      <c r="R38" s="29"/>
      <c r="X38" s="89"/>
    </row>
  </sheetData>
  <mergeCells count="7">
    <mergeCell ref="A2:U2"/>
    <mergeCell ref="A3:U3"/>
    <mergeCell ref="A4:U4"/>
    <mergeCell ref="C6:Y6"/>
    <mergeCell ref="M9:Q9"/>
    <mergeCell ref="M8:S8"/>
    <mergeCell ref="C7:U7"/>
  </mergeCells>
  <phoneticPr fontId="9" type="noConversion"/>
  <printOptions horizontalCentered="1"/>
  <pageMargins left="0.19685039370078741" right="0.19685039370078741" top="0.98425196850393704" bottom="0.19685039370078741" header="0.19685039370078741" footer="0.19685039370078741"/>
  <pageSetup paperSize="9" scale="70" fitToWidth="0" fitToHeight="0" orientation="landscape" r:id="rId1"/>
  <rowBreaks count="5" manualBreakCount="5">
    <brk id="60" max="16383" man="1"/>
    <brk id="103" max="16383" man="1"/>
    <brk id="121" max="16383" man="1"/>
    <brk id="160" max="16383" man="1"/>
    <brk id="18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26"/>
  <sheetViews>
    <sheetView showGridLines="0" topLeftCell="A13" zoomScale="115" zoomScaleNormal="115" workbookViewId="0">
      <selection activeCell="I20" sqref="I20"/>
    </sheetView>
  </sheetViews>
  <sheetFormatPr defaultColWidth="9.140625" defaultRowHeight="18.75" customHeight="1" x14ac:dyDescent="0.2"/>
  <cols>
    <col min="1" max="1" width="23.85546875" style="70" customWidth="1"/>
    <col min="2" max="2" width="6" style="70" customWidth="1"/>
    <col min="3" max="3" width="13.7109375" style="70" customWidth="1"/>
    <col min="4" max="4" width="1.5703125" style="71" customWidth="1"/>
    <col min="5" max="5" width="13.7109375" style="70" customWidth="1"/>
    <col min="6" max="6" width="1.5703125" style="71" customWidth="1"/>
    <col min="7" max="7" width="13.7109375" style="70" customWidth="1"/>
    <col min="8" max="8" width="1.5703125" style="70" customWidth="1"/>
    <col min="9" max="9" width="13.7109375" style="70" customWidth="1"/>
    <col min="10" max="10" width="1.5703125" style="71" customWidth="1"/>
    <col min="11" max="11" width="20.5703125" style="70" customWidth="1"/>
    <col min="12" max="12" width="1.5703125" style="71" customWidth="1"/>
    <col min="13" max="13" width="13.7109375" style="70" customWidth="1"/>
    <col min="14" max="14" width="1.5703125" style="71" customWidth="1"/>
    <col min="15" max="15" width="13.7109375" style="70" customWidth="1"/>
    <col min="16" max="16" width="0.85546875" style="70" customWidth="1"/>
    <col min="17" max="16384" width="9.140625" style="70"/>
  </cols>
  <sheetData>
    <row r="1" spans="1:16" ht="18.75" customHeight="1" x14ac:dyDescent="0.2">
      <c r="O1" s="72" t="s">
        <v>145</v>
      </c>
    </row>
    <row r="2" spans="1:16" s="94" customFormat="1" ht="18.75" customHeight="1" x14ac:dyDescent="0.2">
      <c r="A2" s="126" t="s">
        <v>0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</row>
    <row r="3" spans="1:16" s="94" customFormat="1" ht="18.75" customHeight="1" x14ac:dyDescent="0.2">
      <c r="A3" s="126" t="s">
        <v>142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</row>
    <row r="4" spans="1:16" s="94" customFormat="1" ht="18.75" customHeight="1" x14ac:dyDescent="0.2">
      <c r="A4" s="126" t="s">
        <v>229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</row>
    <row r="5" spans="1:16" ht="18.75" customHeight="1" x14ac:dyDescent="0.2">
      <c r="O5" s="73" t="s">
        <v>146</v>
      </c>
    </row>
    <row r="6" spans="1:16" ht="18.75" customHeight="1" x14ac:dyDescent="0.2">
      <c r="C6" s="127" t="s">
        <v>2</v>
      </c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</row>
    <row r="7" spans="1:16" s="74" customFormat="1" ht="18.75" customHeight="1" x14ac:dyDescent="0.2">
      <c r="F7" s="75"/>
      <c r="K7" s="95" t="s">
        <v>118</v>
      </c>
      <c r="L7" s="75"/>
      <c r="M7" s="75"/>
      <c r="N7" s="75"/>
      <c r="O7" s="76"/>
    </row>
    <row r="8" spans="1:16" s="74" customFormat="1" ht="18.75" customHeight="1" x14ac:dyDescent="0.2">
      <c r="F8" s="75"/>
      <c r="G8" s="125" t="s">
        <v>37</v>
      </c>
      <c r="H8" s="125"/>
      <c r="I8" s="125"/>
      <c r="K8" s="95" t="s">
        <v>126</v>
      </c>
      <c r="L8" s="75"/>
      <c r="M8" s="75"/>
      <c r="N8" s="75"/>
      <c r="O8" s="76"/>
    </row>
    <row r="9" spans="1:16" s="74" customFormat="1" ht="18.75" customHeight="1" x14ac:dyDescent="0.2">
      <c r="C9" s="75" t="s">
        <v>93</v>
      </c>
      <c r="D9" s="75"/>
      <c r="E9" s="74" t="s">
        <v>94</v>
      </c>
      <c r="F9" s="75"/>
      <c r="G9" s="75" t="s">
        <v>96</v>
      </c>
      <c r="H9" s="75"/>
      <c r="K9" s="75" t="s">
        <v>137</v>
      </c>
      <c r="L9" s="75"/>
      <c r="M9" s="74" t="s">
        <v>173</v>
      </c>
      <c r="N9" s="75"/>
      <c r="O9" s="74" t="s">
        <v>104</v>
      </c>
    </row>
    <row r="10" spans="1:16" s="74" customFormat="1" ht="18.75" customHeight="1" x14ac:dyDescent="0.2">
      <c r="C10" s="93" t="s">
        <v>139</v>
      </c>
      <c r="D10" s="75"/>
      <c r="E10" s="93" t="s">
        <v>97</v>
      </c>
      <c r="F10" s="75"/>
      <c r="G10" s="93" t="s">
        <v>99</v>
      </c>
      <c r="H10" s="75"/>
      <c r="I10" s="93" t="s">
        <v>100</v>
      </c>
      <c r="J10" s="75"/>
      <c r="K10" s="93" t="s">
        <v>98</v>
      </c>
      <c r="L10" s="75"/>
      <c r="M10" s="93" t="s">
        <v>133</v>
      </c>
      <c r="N10" s="75"/>
      <c r="O10" s="93" t="s">
        <v>136</v>
      </c>
    </row>
    <row r="11" spans="1:16" s="77" customFormat="1" ht="18.75" customHeight="1" x14ac:dyDescent="0.2">
      <c r="A11" s="94" t="s">
        <v>198</v>
      </c>
      <c r="C11" s="78">
        <v>1666827</v>
      </c>
      <c r="D11" s="79"/>
      <c r="E11" s="78">
        <v>2062461</v>
      </c>
      <c r="F11" s="79"/>
      <c r="G11" s="78">
        <v>211675</v>
      </c>
      <c r="H11" s="79"/>
      <c r="I11" s="78">
        <v>1531571</v>
      </c>
      <c r="J11" s="79"/>
      <c r="K11" s="78">
        <v>142719</v>
      </c>
      <c r="L11" s="78"/>
      <c r="M11" s="78">
        <f>SUM(K11:L11)</f>
        <v>142719</v>
      </c>
      <c r="N11" s="79"/>
      <c r="O11" s="80">
        <f>SUM(C11:I11,M11)</f>
        <v>5615253</v>
      </c>
    </row>
    <row r="12" spans="1:16" s="77" customFormat="1" ht="18.75" customHeight="1" x14ac:dyDescent="0.2">
      <c r="A12" s="81" t="s">
        <v>177</v>
      </c>
      <c r="C12" s="83">
        <v>0</v>
      </c>
      <c r="D12" s="79"/>
      <c r="E12" s="83">
        <v>0</v>
      </c>
      <c r="F12" s="79"/>
      <c r="G12" s="83">
        <v>0</v>
      </c>
      <c r="H12" s="79"/>
      <c r="I12" s="83">
        <v>10433</v>
      </c>
      <c r="J12" s="79"/>
      <c r="K12" s="83">
        <v>0</v>
      </c>
      <c r="L12" s="83"/>
      <c r="M12" s="83">
        <f>SUM(K12:L12)</f>
        <v>0</v>
      </c>
      <c r="N12" s="79"/>
      <c r="O12" s="78">
        <f>SUM(C12:I12,M12)</f>
        <v>10433</v>
      </c>
    </row>
    <row r="13" spans="1:16" s="77" customFormat="1" ht="18.75" customHeight="1" x14ac:dyDescent="0.2">
      <c r="A13" s="81" t="s">
        <v>245</v>
      </c>
      <c r="C13" s="82">
        <v>0</v>
      </c>
      <c r="D13" s="79"/>
      <c r="E13" s="82">
        <v>0</v>
      </c>
      <c r="F13" s="79"/>
      <c r="G13" s="82">
        <v>0</v>
      </c>
      <c r="H13" s="79"/>
      <c r="I13" s="82">
        <v>0</v>
      </c>
      <c r="J13" s="79"/>
      <c r="K13" s="82">
        <v>0</v>
      </c>
      <c r="L13" s="83"/>
      <c r="M13" s="82">
        <f>SUM(K13:L13)</f>
        <v>0</v>
      </c>
      <c r="N13" s="79"/>
      <c r="O13" s="84">
        <f>SUM(C13:I13,M13)</f>
        <v>0</v>
      </c>
    </row>
    <row r="14" spans="1:16" s="77" customFormat="1" ht="18.75" customHeight="1" x14ac:dyDescent="0.2">
      <c r="A14" s="114" t="s">
        <v>172</v>
      </c>
      <c r="C14" s="78">
        <f>SUM(C12:C13)</f>
        <v>0</v>
      </c>
      <c r="D14" s="79"/>
      <c r="E14" s="78">
        <f>SUM(E12:E13)</f>
        <v>0</v>
      </c>
      <c r="F14" s="79"/>
      <c r="G14" s="78">
        <f>SUM(G12:G13)</f>
        <v>0</v>
      </c>
      <c r="H14" s="79"/>
      <c r="I14" s="78">
        <f>SUM(I12:I13)</f>
        <v>10433</v>
      </c>
      <c r="J14" s="79"/>
      <c r="K14" s="78">
        <f>SUM(K12:K13)</f>
        <v>0</v>
      </c>
      <c r="L14" s="78"/>
      <c r="M14" s="78">
        <f>SUM(M12:M13)</f>
        <v>0</v>
      </c>
      <c r="N14" s="79"/>
      <c r="O14" s="78">
        <f>SUM(O12:O13)</f>
        <v>10433</v>
      </c>
    </row>
    <row r="15" spans="1:16" s="81" customFormat="1" ht="18.75" customHeight="1" x14ac:dyDescent="0.2">
      <c r="A15" s="29" t="s">
        <v>238</v>
      </c>
      <c r="C15" s="83">
        <v>0</v>
      </c>
      <c r="D15" s="79"/>
      <c r="E15" s="83">
        <v>0</v>
      </c>
      <c r="F15" s="79"/>
      <c r="G15" s="83">
        <v>0</v>
      </c>
      <c r="H15" s="79"/>
      <c r="I15" s="83">
        <v>-63339</v>
      </c>
      <c r="J15" s="79"/>
      <c r="K15" s="83">
        <v>0</v>
      </c>
      <c r="L15" s="83"/>
      <c r="M15" s="83">
        <f>SUM(K15:L15)</f>
        <v>0</v>
      </c>
      <c r="N15" s="79"/>
      <c r="O15" s="83">
        <f>SUM(C15:I15,M15)</f>
        <v>-63339</v>
      </c>
    </row>
    <row r="16" spans="1:16" ht="18.75" customHeight="1" thickBot="1" x14ac:dyDescent="0.25">
      <c r="A16" s="94" t="s">
        <v>228</v>
      </c>
      <c r="C16" s="85">
        <f>SUM(C11,C14:C15)</f>
        <v>1666827</v>
      </c>
      <c r="D16" s="79"/>
      <c r="E16" s="85">
        <f>SUM(E11,E14:E15)</f>
        <v>2062461</v>
      </c>
      <c r="F16" s="79"/>
      <c r="G16" s="85">
        <f>SUM(G11,G14:G15)</f>
        <v>211675</v>
      </c>
      <c r="H16" s="79"/>
      <c r="I16" s="85">
        <f>SUM(I11,I14:I15)</f>
        <v>1478665</v>
      </c>
      <c r="J16" s="79"/>
      <c r="K16" s="85">
        <f>SUM(K11,K14:K15)</f>
        <v>142719</v>
      </c>
      <c r="L16" s="78"/>
      <c r="M16" s="85">
        <f>SUM(M11,M14:M15)</f>
        <v>142719</v>
      </c>
      <c r="N16" s="79"/>
      <c r="O16" s="85">
        <f>SUM(O11,O14:O15)</f>
        <v>5562347</v>
      </c>
    </row>
    <row r="17" spans="1:15" ht="18.75" customHeight="1" thickTop="1" x14ac:dyDescent="0.2">
      <c r="C17" s="86"/>
      <c r="D17" s="87"/>
      <c r="E17" s="86"/>
      <c r="F17" s="87"/>
      <c r="G17" s="86"/>
      <c r="H17" s="86"/>
      <c r="I17" s="86"/>
      <c r="J17" s="87"/>
      <c r="K17" s="86"/>
      <c r="L17" s="86"/>
      <c r="M17" s="86"/>
      <c r="N17" s="86"/>
      <c r="O17" s="86"/>
    </row>
    <row r="18" spans="1:15" s="71" customFormat="1" ht="18.75" customHeight="1" x14ac:dyDescent="0.2">
      <c r="A18" s="94" t="s">
        <v>203</v>
      </c>
      <c r="C18" s="78">
        <f>C16</f>
        <v>1666827</v>
      </c>
      <c r="D18" s="79"/>
      <c r="E18" s="78">
        <f>E16</f>
        <v>2062461</v>
      </c>
      <c r="F18" s="79"/>
      <c r="G18" s="78">
        <f>G16</f>
        <v>211675</v>
      </c>
      <c r="H18" s="79"/>
      <c r="I18" s="78">
        <v>1449857</v>
      </c>
      <c r="J18" s="79"/>
      <c r="K18" s="78">
        <v>139043</v>
      </c>
      <c r="L18" s="78"/>
      <c r="M18" s="78">
        <f>SUM(K18:L18)</f>
        <v>139043</v>
      </c>
      <c r="N18" s="79"/>
      <c r="O18" s="78">
        <f>SUM(C18:I18,M18)</f>
        <v>5529863</v>
      </c>
    </row>
    <row r="19" spans="1:15" s="71" customFormat="1" ht="18.75" customHeight="1" x14ac:dyDescent="0.2">
      <c r="A19" s="81" t="s">
        <v>177</v>
      </c>
      <c r="C19" s="78">
        <v>0</v>
      </c>
      <c r="D19" s="79"/>
      <c r="E19" s="78">
        <v>0</v>
      </c>
      <c r="F19" s="79"/>
      <c r="G19" s="78">
        <v>0</v>
      </c>
      <c r="H19" s="79"/>
      <c r="I19" s="78">
        <v>334434</v>
      </c>
      <c r="J19" s="79"/>
      <c r="K19" s="78">
        <v>0</v>
      </c>
      <c r="L19" s="78"/>
      <c r="M19" s="78">
        <f>SUM(K19:L19)</f>
        <v>0</v>
      </c>
      <c r="N19" s="79"/>
      <c r="O19" s="78">
        <f>SUM(C19:I19,M19)</f>
        <v>334434</v>
      </c>
    </row>
    <row r="20" spans="1:15" s="77" customFormat="1" ht="18.75" customHeight="1" x14ac:dyDescent="0.2">
      <c r="A20" s="81" t="s">
        <v>245</v>
      </c>
      <c r="C20" s="82">
        <v>0</v>
      </c>
      <c r="D20" s="79"/>
      <c r="E20" s="82">
        <v>0</v>
      </c>
      <c r="F20" s="79"/>
      <c r="G20" s="82">
        <v>0</v>
      </c>
      <c r="H20" s="79"/>
      <c r="I20" s="82">
        <v>0</v>
      </c>
      <c r="J20" s="79"/>
      <c r="K20" s="82">
        <v>0</v>
      </c>
      <c r="L20" s="83"/>
      <c r="M20" s="82">
        <f>SUM(K20:L20)</f>
        <v>0</v>
      </c>
      <c r="N20" s="79"/>
      <c r="O20" s="84">
        <f>SUM(C20:I20,M20)</f>
        <v>0</v>
      </c>
    </row>
    <row r="21" spans="1:15" ht="20.25" customHeight="1" x14ac:dyDescent="0.2">
      <c r="A21" s="71" t="s">
        <v>147</v>
      </c>
      <c r="C21" s="83">
        <f>SUM(C19:C20)</f>
        <v>0</v>
      </c>
      <c r="D21" s="79"/>
      <c r="E21" s="83">
        <f>SUM(E19:E20)</f>
        <v>0</v>
      </c>
      <c r="F21" s="79"/>
      <c r="G21" s="83">
        <f>SUM(G19:G20)</f>
        <v>0</v>
      </c>
      <c r="H21" s="79"/>
      <c r="I21" s="83">
        <f>SUM(I19:I20)</f>
        <v>334434</v>
      </c>
      <c r="J21" s="79"/>
      <c r="K21" s="83">
        <f>SUM(K19:K20)</f>
        <v>0</v>
      </c>
      <c r="L21" s="83"/>
      <c r="M21" s="83">
        <f>SUM(M19:M20)</f>
        <v>0</v>
      </c>
      <c r="N21" s="79"/>
      <c r="O21" s="83">
        <f>SUM(O19:O20)</f>
        <v>334434</v>
      </c>
    </row>
    <row r="22" spans="1:15" s="77" customFormat="1" ht="18.75" customHeight="1" x14ac:dyDescent="0.2">
      <c r="A22" s="29" t="s">
        <v>238</v>
      </c>
      <c r="C22" s="82">
        <v>0</v>
      </c>
      <c r="D22" s="79"/>
      <c r="E22" s="82">
        <v>0</v>
      </c>
      <c r="F22" s="79"/>
      <c r="G22" s="82">
        <v>0</v>
      </c>
      <c r="H22" s="79"/>
      <c r="I22" s="82">
        <v>-68339</v>
      </c>
      <c r="J22" s="79"/>
      <c r="K22" s="82">
        <v>0</v>
      </c>
      <c r="L22" s="83"/>
      <c r="M22" s="82">
        <f>SUM(K22:L22)</f>
        <v>0</v>
      </c>
      <c r="N22" s="79"/>
      <c r="O22" s="84">
        <f>SUM(C22:I22,M22)</f>
        <v>-68339</v>
      </c>
    </row>
    <row r="23" spans="1:15" ht="18.75" customHeight="1" thickBot="1" x14ac:dyDescent="0.25">
      <c r="A23" s="94" t="s">
        <v>227</v>
      </c>
      <c r="C23" s="85">
        <f>SUM(C18,C21:C22)</f>
        <v>1666827</v>
      </c>
      <c r="D23" s="79"/>
      <c r="E23" s="85">
        <f>SUM(E18,E21:E22)</f>
        <v>2062461</v>
      </c>
      <c r="F23" s="79"/>
      <c r="G23" s="85">
        <f>SUM(G18,G21:G22)</f>
        <v>211675</v>
      </c>
      <c r="H23" s="79"/>
      <c r="I23" s="85">
        <f>SUM(I18,I21:I22)</f>
        <v>1715952</v>
      </c>
      <c r="J23" s="79"/>
      <c r="K23" s="85">
        <f>SUM(K18,K21:K22)</f>
        <v>139043</v>
      </c>
      <c r="L23" s="78"/>
      <c r="M23" s="85">
        <f>SUM(M18,M21:M22)</f>
        <v>139043</v>
      </c>
      <c r="N23" s="79"/>
      <c r="O23" s="85">
        <f>SUM(O18,O21:O22)</f>
        <v>5795958</v>
      </c>
    </row>
    <row r="24" spans="1:15" ht="18.75" customHeight="1" thickTop="1" x14ac:dyDescent="0.2">
      <c r="A24" s="94"/>
      <c r="C24" s="99">
        <f>SUM(C18-BS!L84)</f>
        <v>0</v>
      </c>
      <c r="D24" s="100"/>
      <c r="E24" s="99">
        <f>SUM(E18-BS!L85)</f>
        <v>0</v>
      </c>
      <c r="F24" s="100"/>
      <c r="G24" s="99">
        <f>SUM(G18-BS!L88)</f>
        <v>0</v>
      </c>
      <c r="H24" s="100"/>
      <c r="I24" s="99">
        <f>SUM(I18-BS!L89)</f>
        <v>0</v>
      </c>
      <c r="J24" s="100"/>
      <c r="K24" s="99">
        <f>SUM(K18-BS!L90)</f>
        <v>0</v>
      </c>
      <c r="L24" s="99"/>
      <c r="M24" s="99">
        <f>SUM(M18-BS!L90)</f>
        <v>0</v>
      </c>
      <c r="N24" s="100"/>
      <c r="O24" s="99">
        <f>SUM(O18-BS!L94)</f>
        <v>0</v>
      </c>
    </row>
    <row r="25" spans="1:15" ht="18.75" customHeight="1" x14ac:dyDescent="0.2">
      <c r="C25" s="101">
        <f>SUM(C23-BS!D84)</f>
        <v>0</v>
      </c>
      <c r="D25" s="102"/>
      <c r="E25" s="101">
        <f>SUM(E23-BS!J85)</f>
        <v>0</v>
      </c>
      <c r="F25" s="102"/>
      <c r="G25" s="101">
        <f>SUM(G23-BS!J88)</f>
        <v>0</v>
      </c>
      <c r="H25" s="103"/>
      <c r="I25" s="101">
        <f>SUM(I23-BS!J89)</f>
        <v>0</v>
      </c>
      <c r="J25" s="102"/>
      <c r="K25" s="101">
        <f>SUM(K23-BS!J90)</f>
        <v>0</v>
      </c>
      <c r="L25" s="103"/>
      <c r="M25" s="101">
        <f>SUM(M23-BS!J90)</f>
        <v>0</v>
      </c>
      <c r="N25" s="103"/>
      <c r="O25" s="101">
        <f>SUM(O23-BS!J94)</f>
        <v>0</v>
      </c>
    </row>
    <row r="26" spans="1:15" ht="18.75" customHeight="1" x14ac:dyDescent="0.2">
      <c r="A26" s="70" t="s">
        <v>17</v>
      </c>
    </row>
  </sheetData>
  <mergeCells count="5">
    <mergeCell ref="G8:I8"/>
    <mergeCell ref="A4:P4"/>
    <mergeCell ref="A2:O2"/>
    <mergeCell ref="A3:O3"/>
    <mergeCell ref="C6:O6"/>
  </mergeCells>
  <phoneticPr fontId="9" type="noConversion"/>
  <printOptions horizontalCentered="1"/>
  <pageMargins left="0.19685039370078741" right="0.19685039370078741" top="0.78740157480314965" bottom="0.19685039370078741" header="0.19685039370078741" footer="0.19685039370078741"/>
  <pageSetup paperSize="9" scale="90" orientation="landscape" r:id="rId1"/>
  <rowBreaks count="6" manualBreakCount="6">
    <brk id="41" max="16383" man="1"/>
    <brk id="73" max="16383" man="1"/>
    <brk id="116" max="16383" man="1"/>
    <brk id="134" max="16383" man="1"/>
    <brk id="173" max="16383" man="1"/>
    <brk id="20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34"/>
  <sheetViews>
    <sheetView showGridLines="0" tabSelected="1" view="pageBreakPreview" topLeftCell="A13" zoomScaleSheetLayoutView="100" workbookViewId="0">
      <selection activeCell="B23" sqref="B23"/>
    </sheetView>
  </sheetViews>
  <sheetFormatPr defaultColWidth="9.140625" defaultRowHeight="22.5" customHeight="1" x14ac:dyDescent="0.2"/>
  <cols>
    <col min="1" max="1" width="50.42578125" style="3" customWidth="1"/>
    <col min="2" max="2" width="5.7109375" style="3" customWidth="1"/>
    <col min="3" max="3" width="1.28515625" style="3" customWidth="1"/>
    <col min="4" max="4" width="14.5703125" style="3" bestFit="1" customWidth="1"/>
    <col min="5" max="5" width="1.28515625" style="3" customWidth="1"/>
    <col min="6" max="6" width="13.28515625" style="3" bestFit="1" customWidth="1"/>
    <col min="7" max="7" width="1.28515625" style="3" customWidth="1"/>
    <col min="8" max="8" width="12.7109375" style="3" customWidth="1"/>
    <col min="9" max="9" width="1.28515625" style="3" customWidth="1"/>
    <col min="10" max="10" width="12.7109375" style="3" customWidth="1"/>
    <col min="11" max="16384" width="9.140625" style="3"/>
  </cols>
  <sheetData>
    <row r="1" spans="1:10" s="108" customFormat="1" ht="18.95" customHeight="1" x14ac:dyDescent="0.2">
      <c r="J1" s="2" t="s">
        <v>145</v>
      </c>
    </row>
    <row r="2" spans="1:10" s="108" customFormat="1" ht="18.95" customHeight="1" x14ac:dyDescent="0.2">
      <c r="A2" s="108" t="s">
        <v>0</v>
      </c>
      <c r="J2" s="33"/>
    </row>
    <row r="3" spans="1:10" s="108" customFormat="1" ht="18.95" customHeight="1" x14ac:dyDescent="0.2">
      <c r="A3" s="108" t="s">
        <v>60</v>
      </c>
    </row>
    <row r="4" spans="1:10" s="108" customFormat="1" ht="18.95" customHeight="1" x14ac:dyDescent="0.2">
      <c r="A4" s="108" t="s">
        <v>229</v>
      </c>
    </row>
    <row r="5" spans="1:10" ht="18.95" customHeight="1" x14ac:dyDescent="0.2">
      <c r="A5" s="1"/>
      <c r="B5" s="1"/>
      <c r="C5" s="1"/>
      <c r="D5" s="1"/>
      <c r="E5" s="1"/>
      <c r="F5" s="1"/>
      <c r="G5" s="1"/>
      <c r="H5" s="2"/>
      <c r="I5" s="1"/>
      <c r="J5" s="2" t="s">
        <v>146</v>
      </c>
    </row>
    <row r="6" spans="1:10" s="108" customFormat="1" ht="18.95" customHeight="1" x14ac:dyDescent="0.2">
      <c r="A6" s="4"/>
      <c r="B6" s="4"/>
      <c r="C6" s="4"/>
      <c r="D6" s="5"/>
      <c r="E6" s="109" t="s">
        <v>1</v>
      </c>
      <c r="F6" s="5"/>
      <c r="G6" s="4"/>
      <c r="H6" s="5"/>
      <c r="I6" s="109" t="s">
        <v>2</v>
      </c>
      <c r="J6" s="5"/>
    </row>
    <row r="7" spans="1:10" ht="18.95" customHeight="1" x14ac:dyDescent="0.2">
      <c r="B7" s="6"/>
      <c r="D7" s="6">
        <v>2562</v>
      </c>
      <c r="F7" s="6">
        <v>2561</v>
      </c>
      <c r="H7" s="6">
        <v>2562</v>
      </c>
      <c r="J7" s="6">
        <v>2561</v>
      </c>
    </row>
    <row r="8" spans="1:10" ht="18.95" customHeight="1" x14ac:dyDescent="0.2">
      <c r="B8" s="6"/>
      <c r="D8" s="6"/>
      <c r="F8" s="16" t="s">
        <v>204</v>
      </c>
      <c r="H8" s="6"/>
      <c r="J8" s="6"/>
    </row>
    <row r="9" spans="1:10" ht="18.95" customHeight="1" x14ac:dyDescent="0.2">
      <c r="A9" s="108" t="s">
        <v>61</v>
      </c>
    </row>
    <row r="10" spans="1:10" ht="18.95" customHeight="1" x14ac:dyDescent="0.2">
      <c r="A10" s="3" t="s">
        <v>244</v>
      </c>
      <c r="D10" s="8">
        <f>SUM('PL&amp;OCI'!D97)</f>
        <v>68056</v>
      </c>
      <c r="F10" s="8">
        <f>SUM('PL&amp;OCI'!F97)</f>
        <v>129124</v>
      </c>
      <c r="H10" s="8">
        <f>SUM('PL&amp;OCI'!H97)</f>
        <v>331196</v>
      </c>
      <c r="J10" s="8">
        <f>SUM('PL&amp;OCI'!J97)</f>
        <v>6927</v>
      </c>
    </row>
    <row r="11" spans="1:10" ht="18.95" customHeight="1" x14ac:dyDescent="0.2">
      <c r="A11" s="3" t="s">
        <v>249</v>
      </c>
      <c r="D11" s="8"/>
      <c r="E11" s="8"/>
      <c r="F11" s="8"/>
      <c r="G11" s="8"/>
      <c r="H11" s="8"/>
      <c r="I11" s="8"/>
      <c r="J11" s="8"/>
    </row>
    <row r="12" spans="1:10" ht="18.95" customHeight="1" x14ac:dyDescent="0.2">
      <c r="A12" s="3" t="s">
        <v>167</v>
      </c>
      <c r="D12" s="8"/>
      <c r="E12" s="8"/>
      <c r="F12" s="8"/>
      <c r="G12" s="8"/>
      <c r="H12" s="8"/>
      <c r="I12" s="8"/>
      <c r="J12" s="8"/>
    </row>
    <row r="13" spans="1:10" ht="18.95" customHeight="1" x14ac:dyDescent="0.2">
      <c r="A13" s="3" t="s">
        <v>62</v>
      </c>
      <c r="D13" s="8">
        <v>193111</v>
      </c>
      <c r="E13" s="8"/>
      <c r="F13" s="8">
        <v>184027</v>
      </c>
      <c r="G13" s="8"/>
      <c r="H13" s="8">
        <v>3729</v>
      </c>
      <c r="I13" s="8"/>
      <c r="J13" s="8">
        <v>4182</v>
      </c>
    </row>
    <row r="14" spans="1:10" ht="18.95" customHeight="1" x14ac:dyDescent="0.2">
      <c r="A14" s="3" t="s">
        <v>63</v>
      </c>
      <c r="D14" s="8">
        <v>1211</v>
      </c>
      <c r="E14" s="8"/>
      <c r="F14" s="8">
        <v>1246</v>
      </c>
      <c r="G14" s="8"/>
      <c r="H14" s="9">
        <v>0</v>
      </c>
      <c r="I14" s="8"/>
      <c r="J14" s="9">
        <v>0</v>
      </c>
    </row>
    <row r="15" spans="1:10" ht="18.95" customHeight="1" x14ac:dyDescent="0.2">
      <c r="A15" s="3" t="s">
        <v>183</v>
      </c>
      <c r="D15" s="8">
        <v>0</v>
      </c>
      <c r="E15" s="8"/>
      <c r="F15" s="8">
        <v>1025</v>
      </c>
      <c r="G15" s="8"/>
      <c r="H15" s="9">
        <v>0</v>
      </c>
      <c r="I15" s="8"/>
      <c r="J15" s="9">
        <v>0</v>
      </c>
    </row>
    <row r="16" spans="1:10" ht="18.95" customHeight="1" x14ac:dyDescent="0.2">
      <c r="A16" s="3" t="s">
        <v>188</v>
      </c>
      <c r="D16" s="9">
        <v>798</v>
      </c>
      <c r="E16" s="8"/>
      <c r="F16" s="9">
        <v>-660</v>
      </c>
      <c r="G16" s="8"/>
      <c r="H16" s="9">
        <v>438</v>
      </c>
      <c r="I16" s="8"/>
      <c r="J16" s="9">
        <v>0</v>
      </c>
    </row>
    <row r="17" spans="1:10" ht="18.95" customHeight="1" x14ac:dyDescent="0.2">
      <c r="A17" s="3" t="s">
        <v>189</v>
      </c>
      <c r="D17" s="9">
        <v>880</v>
      </c>
      <c r="E17" s="8"/>
      <c r="F17" s="9">
        <v>1202</v>
      </c>
      <c r="G17" s="8"/>
      <c r="H17" s="9">
        <v>0</v>
      </c>
      <c r="I17" s="8"/>
      <c r="J17" s="9">
        <v>0</v>
      </c>
    </row>
    <row r="18" spans="1:10" ht="18.95" customHeight="1" x14ac:dyDescent="0.2">
      <c r="A18" s="3" t="s">
        <v>208</v>
      </c>
      <c r="D18" s="9">
        <v>0</v>
      </c>
      <c r="E18" s="8"/>
      <c r="F18" s="9">
        <v>0</v>
      </c>
      <c r="G18" s="8"/>
      <c r="H18" s="9">
        <v>-321807</v>
      </c>
      <c r="I18" s="8"/>
      <c r="J18" s="9">
        <v>0</v>
      </c>
    </row>
    <row r="19" spans="1:10" ht="18.95" customHeight="1" x14ac:dyDescent="0.2">
      <c r="A19" s="115" t="s">
        <v>251</v>
      </c>
      <c r="D19" s="8">
        <v>0</v>
      </c>
      <c r="E19" s="8"/>
      <c r="F19" s="8">
        <v>0</v>
      </c>
      <c r="G19" s="8"/>
      <c r="H19" s="9">
        <v>-28271</v>
      </c>
      <c r="I19" s="8"/>
      <c r="J19" s="9">
        <v>-28271</v>
      </c>
    </row>
    <row r="20" spans="1:10" ht="18.95" customHeight="1" x14ac:dyDescent="0.2">
      <c r="A20" s="3" t="s">
        <v>211</v>
      </c>
      <c r="D20" s="17">
        <v>-5491</v>
      </c>
      <c r="E20" s="8"/>
      <c r="F20" s="17">
        <v>-40241</v>
      </c>
      <c r="G20" s="8"/>
      <c r="H20" s="9">
        <v>0</v>
      </c>
      <c r="I20" s="8"/>
      <c r="J20" s="9">
        <v>0</v>
      </c>
    </row>
    <row r="21" spans="1:10" ht="18.95" customHeight="1" x14ac:dyDescent="0.2">
      <c r="A21" s="3" t="s">
        <v>261</v>
      </c>
      <c r="D21" s="17">
        <v>-86510</v>
      </c>
      <c r="E21" s="8"/>
      <c r="F21" s="17">
        <v>0</v>
      </c>
      <c r="G21" s="8"/>
      <c r="H21" s="9">
        <v>-7428</v>
      </c>
      <c r="I21" s="8"/>
      <c r="J21" s="9">
        <v>0</v>
      </c>
    </row>
    <row r="22" spans="1:10" ht="18.95" customHeight="1" x14ac:dyDescent="0.2">
      <c r="A22" s="3" t="s">
        <v>252</v>
      </c>
      <c r="D22" s="9">
        <v>9</v>
      </c>
      <c r="E22" s="8"/>
      <c r="F22" s="9">
        <v>1361</v>
      </c>
      <c r="G22" s="8"/>
      <c r="H22" s="9">
        <v>-6</v>
      </c>
      <c r="I22" s="8"/>
      <c r="J22" s="9">
        <v>0</v>
      </c>
    </row>
    <row r="23" spans="1:10" ht="18.95" customHeight="1" x14ac:dyDescent="0.2">
      <c r="A23" s="3" t="s">
        <v>246</v>
      </c>
      <c r="D23" s="9">
        <v>242</v>
      </c>
      <c r="E23" s="8"/>
      <c r="F23" s="9">
        <v>0</v>
      </c>
      <c r="G23" s="8"/>
      <c r="H23" s="9">
        <v>0</v>
      </c>
      <c r="I23" s="8"/>
      <c r="J23" s="9">
        <v>0</v>
      </c>
    </row>
    <row r="24" spans="1:10" ht="18.95" customHeight="1" x14ac:dyDescent="0.2">
      <c r="A24" s="3" t="s">
        <v>174</v>
      </c>
      <c r="D24" s="8">
        <v>216</v>
      </c>
      <c r="E24" s="8"/>
      <c r="F24" s="8">
        <v>219</v>
      </c>
      <c r="G24" s="8"/>
      <c r="H24" s="10">
        <v>0</v>
      </c>
      <c r="I24" s="8"/>
      <c r="J24" s="10">
        <v>0</v>
      </c>
    </row>
    <row r="25" spans="1:10" ht="18.95" customHeight="1" x14ac:dyDescent="0.2">
      <c r="A25" s="3" t="s">
        <v>240</v>
      </c>
      <c r="D25" s="8">
        <v>9719</v>
      </c>
      <c r="E25" s="8"/>
      <c r="F25" s="8">
        <v>0</v>
      </c>
      <c r="G25" s="8"/>
      <c r="H25" s="10">
        <v>9719</v>
      </c>
      <c r="I25" s="8"/>
      <c r="J25" s="9">
        <v>0</v>
      </c>
    </row>
    <row r="26" spans="1:10" ht="18.95" customHeight="1" x14ac:dyDescent="0.2">
      <c r="A26" s="3" t="s">
        <v>200</v>
      </c>
      <c r="D26" s="8">
        <v>0</v>
      </c>
      <c r="E26" s="8"/>
      <c r="F26" s="8">
        <v>64712</v>
      </c>
      <c r="G26" s="8"/>
      <c r="H26" s="9">
        <v>0</v>
      </c>
      <c r="I26" s="8"/>
      <c r="J26" s="9">
        <v>0</v>
      </c>
    </row>
    <row r="27" spans="1:10" ht="18.95" customHeight="1" x14ac:dyDescent="0.2">
      <c r="A27" s="32" t="s">
        <v>184</v>
      </c>
      <c r="D27" s="8">
        <v>10762</v>
      </c>
      <c r="E27" s="8"/>
      <c r="F27" s="8">
        <v>2571</v>
      </c>
      <c r="G27" s="8"/>
      <c r="H27" s="9">
        <v>3272</v>
      </c>
      <c r="I27" s="8"/>
      <c r="J27" s="9">
        <v>218</v>
      </c>
    </row>
    <row r="28" spans="1:10" ht="18.95" customHeight="1" x14ac:dyDescent="0.2">
      <c r="A28" s="32" t="s">
        <v>231</v>
      </c>
      <c r="D28" s="8">
        <v>0</v>
      </c>
      <c r="E28" s="8"/>
      <c r="F28" s="8">
        <v>-31018</v>
      </c>
      <c r="G28" s="8"/>
      <c r="H28" s="9">
        <v>0</v>
      </c>
      <c r="I28" s="8"/>
      <c r="J28" s="9">
        <v>0</v>
      </c>
    </row>
    <row r="29" spans="1:10" ht="18.95" customHeight="1" x14ac:dyDescent="0.2">
      <c r="A29" s="32" t="s">
        <v>195</v>
      </c>
      <c r="D29" s="8">
        <v>-1500</v>
      </c>
      <c r="E29" s="8"/>
      <c r="F29" s="8">
        <v>0</v>
      </c>
      <c r="G29" s="8"/>
      <c r="H29" s="9">
        <v>0</v>
      </c>
      <c r="I29" s="8"/>
      <c r="J29" s="9">
        <v>0</v>
      </c>
    </row>
    <row r="30" spans="1:10" ht="18.95" customHeight="1" x14ac:dyDescent="0.2">
      <c r="A30" s="24" t="s">
        <v>64</v>
      </c>
      <c r="D30" s="9">
        <v>-19209</v>
      </c>
      <c r="E30" s="9"/>
      <c r="F30" s="9">
        <v>-16487</v>
      </c>
      <c r="G30" s="8"/>
      <c r="H30" s="9">
        <v>-26253</v>
      </c>
      <c r="I30" s="8"/>
      <c r="J30" s="9">
        <v>-20935</v>
      </c>
    </row>
    <row r="31" spans="1:10" ht="18.95" customHeight="1" x14ac:dyDescent="0.2">
      <c r="A31" s="24" t="s">
        <v>65</v>
      </c>
      <c r="D31" s="11">
        <v>65186</v>
      </c>
      <c r="E31" s="9"/>
      <c r="F31" s="11">
        <v>80120</v>
      </c>
      <c r="G31" s="8"/>
      <c r="H31" s="11">
        <v>23792</v>
      </c>
      <c r="I31" s="8"/>
      <c r="J31" s="11">
        <v>19244</v>
      </c>
    </row>
    <row r="32" spans="1:10" ht="18.95" customHeight="1" x14ac:dyDescent="0.2">
      <c r="A32" s="24" t="s">
        <v>66</v>
      </c>
      <c r="D32" s="13"/>
      <c r="E32" s="9"/>
      <c r="F32" s="13"/>
      <c r="G32" s="8"/>
      <c r="H32" s="13"/>
      <c r="I32" s="8"/>
      <c r="J32" s="13"/>
    </row>
    <row r="33" spans="1:10" ht="18.95" customHeight="1" x14ac:dyDescent="0.2">
      <c r="A33" s="24" t="s">
        <v>67</v>
      </c>
      <c r="D33" s="13">
        <f>SUM(D10:D31)</f>
        <v>237480</v>
      </c>
      <c r="E33" s="8"/>
      <c r="F33" s="13">
        <f>SUM(F10:F31)</f>
        <v>377201</v>
      </c>
      <c r="G33" s="8"/>
      <c r="H33" s="65">
        <f>SUM(H10:H31)</f>
        <v>-11619</v>
      </c>
      <c r="I33" s="8"/>
      <c r="J33" s="65">
        <f>SUM(J10:J31)</f>
        <v>-18635</v>
      </c>
    </row>
    <row r="34" spans="1:10" ht="18.95" customHeight="1" x14ac:dyDescent="0.2">
      <c r="A34" s="3" t="s">
        <v>68</v>
      </c>
      <c r="D34" s="8"/>
      <c r="E34" s="8"/>
      <c r="F34" s="8"/>
      <c r="G34" s="8"/>
      <c r="H34" s="8"/>
      <c r="I34" s="8"/>
      <c r="J34" s="8"/>
    </row>
    <row r="35" spans="1:10" ht="18.95" customHeight="1" x14ac:dyDescent="0.2">
      <c r="A35" s="32" t="s">
        <v>124</v>
      </c>
      <c r="D35" s="8">
        <v>111921</v>
      </c>
      <c r="E35" s="8"/>
      <c r="F35" s="8">
        <v>141744</v>
      </c>
      <c r="G35" s="8"/>
      <c r="H35" s="8">
        <v>14236</v>
      </c>
      <c r="I35" s="8"/>
      <c r="J35" s="8">
        <v>-16818</v>
      </c>
    </row>
    <row r="36" spans="1:10" ht="18.95" customHeight="1" x14ac:dyDescent="0.2">
      <c r="A36" s="3" t="s">
        <v>69</v>
      </c>
      <c r="D36" s="8">
        <v>14176</v>
      </c>
      <c r="E36" s="8"/>
      <c r="F36" s="8">
        <v>-5608</v>
      </c>
      <c r="G36" s="8"/>
      <c r="H36" s="8">
        <v>0</v>
      </c>
      <c r="I36" s="8"/>
      <c r="J36" s="8">
        <v>0</v>
      </c>
    </row>
    <row r="37" spans="1:10" ht="18.95" customHeight="1" x14ac:dyDescent="0.2">
      <c r="A37" s="3" t="s">
        <v>70</v>
      </c>
      <c r="D37" s="8">
        <v>-412037</v>
      </c>
      <c r="E37" s="8"/>
      <c r="F37" s="8">
        <v>-80812</v>
      </c>
      <c r="G37" s="8"/>
      <c r="H37" s="9">
        <v>0</v>
      </c>
      <c r="I37" s="8"/>
      <c r="J37" s="9">
        <v>15728</v>
      </c>
    </row>
    <row r="38" spans="1:10" ht="18.95" customHeight="1" x14ac:dyDescent="0.2">
      <c r="A38" s="3" t="s">
        <v>220</v>
      </c>
      <c r="D38" s="8">
        <v>-56011</v>
      </c>
      <c r="E38" s="8"/>
      <c r="F38" s="8">
        <v>-26589</v>
      </c>
      <c r="G38" s="8"/>
      <c r="H38" s="9">
        <v>0</v>
      </c>
      <c r="I38" s="8"/>
      <c r="J38" s="9">
        <v>0</v>
      </c>
    </row>
    <row r="39" spans="1:10" ht="18.95" customHeight="1" x14ac:dyDescent="0.2">
      <c r="A39" s="3" t="s">
        <v>71</v>
      </c>
      <c r="D39" s="8">
        <v>11554</v>
      </c>
      <c r="E39" s="8"/>
      <c r="F39" s="8">
        <v>-34090</v>
      </c>
      <c r="G39" s="8"/>
      <c r="H39" s="8">
        <v>-6807</v>
      </c>
      <c r="I39" s="8"/>
      <c r="J39" s="8">
        <v>-4107</v>
      </c>
    </row>
    <row r="40" spans="1:10" ht="18.95" customHeight="1" x14ac:dyDescent="0.2">
      <c r="A40" s="3" t="s">
        <v>72</v>
      </c>
      <c r="D40" s="8">
        <v>78916</v>
      </c>
      <c r="E40" s="8"/>
      <c r="F40" s="8">
        <v>-3819</v>
      </c>
      <c r="G40" s="8"/>
      <c r="H40" s="9">
        <v>0</v>
      </c>
      <c r="I40" s="8"/>
      <c r="J40" s="9">
        <v>0</v>
      </c>
    </row>
    <row r="41" spans="1:10" ht="18.95" customHeight="1" x14ac:dyDescent="0.2">
      <c r="A41" s="3" t="s">
        <v>73</v>
      </c>
      <c r="D41" s="8">
        <v>-5919</v>
      </c>
      <c r="E41" s="8"/>
      <c r="F41" s="8">
        <v>-2296</v>
      </c>
      <c r="G41" s="8"/>
      <c r="H41" s="8">
        <v>0</v>
      </c>
      <c r="I41" s="8"/>
      <c r="J41" s="8">
        <v>-71</v>
      </c>
    </row>
    <row r="42" spans="1:10" ht="18.95" customHeight="1" x14ac:dyDescent="0.2">
      <c r="A42" s="3" t="s">
        <v>75</v>
      </c>
      <c r="D42" s="8"/>
      <c r="E42" s="8"/>
      <c r="F42" s="8"/>
      <c r="G42" s="8"/>
      <c r="H42" s="8"/>
      <c r="J42" s="8"/>
    </row>
    <row r="43" spans="1:10" ht="18.95" customHeight="1" x14ac:dyDescent="0.2">
      <c r="A43" s="30" t="s">
        <v>125</v>
      </c>
      <c r="D43" s="8">
        <v>-165966</v>
      </c>
      <c r="E43" s="8"/>
      <c r="F43" s="8">
        <v>-193022</v>
      </c>
      <c r="G43" s="8"/>
      <c r="H43" s="8">
        <v>6847</v>
      </c>
      <c r="I43" s="8"/>
      <c r="J43" s="8">
        <v>-240</v>
      </c>
    </row>
    <row r="44" spans="1:10" ht="18.95" customHeight="1" x14ac:dyDescent="0.2">
      <c r="A44" s="3" t="s">
        <v>164</v>
      </c>
      <c r="D44" s="8">
        <v>240145</v>
      </c>
      <c r="E44" s="8"/>
      <c r="F44" s="8">
        <v>299450</v>
      </c>
      <c r="G44" s="8"/>
      <c r="H44" s="8">
        <v>-299</v>
      </c>
      <c r="I44" s="8"/>
      <c r="J44" s="8">
        <v>10</v>
      </c>
    </row>
    <row r="45" spans="1:10" ht="18.95" customHeight="1" x14ac:dyDescent="0.2">
      <c r="A45" s="3" t="s">
        <v>76</v>
      </c>
      <c r="D45" s="8">
        <v>-4931</v>
      </c>
      <c r="E45" s="8"/>
      <c r="F45" s="8">
        <v>23770</v>
      </c>
      <c r="G45" s="8"/>
      <c r="H45" s="8">
        <v>46668</v>
      </c>
      <c r="I45" s="8"/>
      <c r="J45" s="8">
        <v>44150</v>
      </c>
    </row>
    <row r="46" spans="1:10" ht="18.95" customHeight="1" x14ac:dyDescent="0.2">
      <c r="A46" s="3" t="s">
        <v>138</v>
      </c>
      <c r="D46" s="8">
        <v>-478</v>
      </c>
      <c r="E46" s="8"/>
      <c r="F46" s="8">
        <v>-4263</v>
      </c>
      <c r="G46" s="8"/>
      <c r="H46" s="8">
        <v>0</v>
      </c>
      <c r="I46" s="8"/>
      <c r="J46" s="8">
        <v>-1941</v>
      </c>
    </row>
    <row r="47" spans="1:10" ht="18.95" customHeight="1" x14ac:dyDescent="0.2">
      <c r="A47" s="3" t="s">
        <v>199</v>
      </c>
      <c r="D47" s="8">
        <v>0</v>
      </c>
      <c r="E47" s="8"/>
      <c r="F47" s="8">
        <v>-10000</v>
      </c>
      <c r="G47" s="8"/>
      <c r="H47" s="8">
        <v>0</v>
      </c>
      <c r="I47" s="8"/>
      <c r="J47" s="8">
        <v>0</v>
      </c>
    </row>
    <row r="48" spans="1:10" ht="18.95" customHeight="1" x14ac:dyDescent="0.2">
      <c r="A48" s="3" t="s">
        <v>77</v>
      </c>
      <c r="D48" s="11">
        <v>-7904</v>
      </c>
      <c r="E48" s="8"/>
      <c r="F48" s="11">
        <v>1886</v>
      </c>
      <c r="G48" s="8"/>
      <c r="H48" s="11">
        <v>-161</v>
      </c>
      <c r="I48" s="8"/>
      <c r="J48" s="11">
        <v>60</v>
      </c>
    </row>
    <row r="49" spans="1:10" ht="18.95" customHeight="1" x14ac:dyDescent="0.2">
      <c r="A49" s="25" t="s">
        <v>250</v>
      </c>
      <c r="D49" s="8">
        <f>SUM(D33:D48)</f>
        <v>40946</v>
      </c>
      <c r="E49" s="8"/>
      <c r="F49" s="8">
        <f>SUM(F33:F48)</f>
        <v>483552</v>
      </c>
      <c r="G49" s="8"/>
      <c r="H49" s="8">
        <f>SUM(H33:H48)</f>
        <v>48865</v>
      </c>
      <c r="I49" s="8"/>
      <c r="J49" s="8">
        <f>SUM(J33:J48)</f>
        <v>18136</v>
      </c>
    </row>
    <row r="50" spans="1:10" ht="18.95" customHeight="1" x14ac:dyDescent="0.2">
      <c r="A50" s="25" t="s">
        <v>78</v>
      </c>
      <c r="D50" s="8">
        <v>19338</v>
      </c>
      <c r="E50" s="8"/>
      <c r="F50" s="8">
        <v>16472</v>
      </c>
      <c r="G50" s="8"/>
      <c r="H50" s="8">
        <v>24523</v>
      </c>
      <c r="I50" s="8"/>
      <c r="J50" s="8">
        <v>23581</v>
      </c>
    </row>
    <row r="51" spans="1:10" ht="18.95" customHeight="1" x14ac:dyDescent="0.2">
      <c r="A51" s="3" t="s">
        <v>79</v>
      </c>
      <c r="D51" s="8">
        <v>-78362</v>
      </c>
      <c r="E51" s="8"/>
      <c r="F51" s="8">
        <v>-82603</v>
      </c>
      <c r="G51" s="8"/>
      <c r="H51" s="8">
        <v>-21250</v>
      </c>
      <c r="I51" s="8"/>
      <c r="J51" s="8">
        <v>-20304</v>
      </c>
    </row>
    <row r="52" spans="1:10" ht="18.95" customHeight="1" x14ac:dyDescent="0.2">
      <c r="A52" s="3" t="s">
        <v>165</v>
      </c>
      <c r="D52" s="20">
        <v>-62306</v>
      </c>
      <c r="E52" s="8"/>
      <c r="F52" s="20">
        <v>-54000</v>
      </c>
      <c r="G52" s="8"/>
      <c r="H52" s="20">
        <v>-4791</v>
      </c>
      <c r="I52" s="8"/>
      <c r="J52" s="20">
        <v>-4396</v>
      </c>
    </row>
    <row r="53" spans="1:10" ht="18.95" customHeight="1" x14ac:dyDescent="0.2">
      <c r="A53" s="108" t="s">
        <v>80</v>
      </c>
      <c r="D53" s="11">
        <f>SUM(D49:D52)</f>
        <v>-80384</v>
      </c>
      <c r="E53" s="8"/>
      <c r="F53" s="11">
        <f>SUM(F49:F52)</f>
        <v>363421</v>
      </c>
      <c r="G53" s="8"/>
      <c r="H53" s="11">
        <f>SUM(H49:H52)</f>
        <v>47347</v>
      </c>
      <c r="I53" s="8"/>
      <c r="J53" s="11">
        <f>SUM(J49:J52)</f>
        <v>17017</v>
      </c>
    </row>
    <row r="54" spans="1:10" ht="18.95" customHeight="1" x14ac:dyDescent="0.2"/>
    <row r="55" spans="1:10" ht="19.5" x14ac:dyDescent="0.2">
      <c r="A55" s="3" t="s">
        <v>17</v>
      </c>
    </row>
    <row r="56" spans="1:10" s="108" customFormat="1" ht="20.25" x14ac:dyDescent="0.2">
      <c r="H56" s="36"/>
      <c r="J56" s="2" t="s">
        <v>145</v>
      </c>
    </row>
    <row r="57" spans="1:10" s="108" customFormat="1" ht="20.25" x14ac:dyDescent="0.2">
      <c r="A57" s="108" t="s">
        <v>0</v>
      </c>
      <c r="H57" s="36"/>
      <c r="J57" s="33"/>
    </row>
    <row r="58" spans="1:10" s="108" customFormat="1" ht="20.25" x14ac:dyDescent="0.2">
      <c r="A58" s="108" t="s">
        <v>74</v>
      </c>
      <c r="H58" s="36"/>
    </row>
    <row r="59" spans="1:10" s="108" customFormat="1" ht="20.25" x14ac:dyDescent="0.2">
      <c r="A59" s="108" t="s">
        <v>229</v>
      </c>
      <c r="H59" s="36"/>
    </row>
    <row r="60" spans="1:10" ht="19.5" x14ac:dyDescent="0.2">
      <c r="A60" s="1"/>
      <c r="B60" s="1"/>
      <c r="C60" s="1"/>
      <c r="D60" s="1"/>
      <c r="E60" s="1"/>
      <c r="F60" s="1"/>
      <c r="G60" s="1"/>
      <c r="H60" s="54"/>
      <c r="I60" s="1"/>
      <c r="J60" s="2" t="s">
        <v>146</v>
      </c>
    </row>
    <row r="61" spans="1:10" s="108" customFormat="1" ht="20.25" x14ac:dyDescent="0.2">
      <c r="A61" s="4"/>
      <c r="B61" s="4"/>
      <c r="C61" s="4"/>
      <c r="D61" s="5"/>
      <c r="E61" s="109" t="s">
        <v>1</v>
      </c>
      <c r="F61" s="5"/>
      <c r="G61" s="4"/>
      <c r="H61" s="66"/>
      <c r="I61" s="109" t="s">
        <v>2</v>
      </c>
      <c r="J61" s="5"/>
    </row>
    <row r="62" spans="1:10" ht="19.5" x14ac:dyDescent="0.2">
      <c r="B62" s="6"/>
      <c r="D62" s="6">
        <v>2562</v>
      </c>
      <c r="F62" s="6">
        <v>2561</v>
      </c>
      <c r="H62" s="6">
        <v>2562</v>
      </c>
      <c r="J62" s="6">
        <v>2561</v>
      </c>
    </row>
    <row r="63" spans="1:10" ht="19.5" x14ac:dyDescent="0.2">
      <c r="B63" s="6"/>
      <c r="D63" s="6"/>
      <c r="F63" s="16" t="s">
        <v>204</v>
      </c>
      <c r="H63" s="6"/>
      <c r="J63" s="6"/>
    </row>
    <row r="64" spans="1:10" ht="20.25" x14ac:dyDescent="0.2">
      <c r="A64" s="108" t="s">
        <v>81</v>
      </c>
      <c r="D64" s="8"/>
      <c r="E64" s="8"/>
      <c r="F64" s="8"/>
      <c r="G64" s="8"/>
      <c r="H64" s="8"/>
      <c r="I64" s="8"/>
      <c r="J64" s="8"/>
    </row>
    <row r="65" spans="1:10" ht="19.5" x14ac:dyDescent="0.2">
      <c r="A65" s="3" t="s">
        <v>232</v>
      </c>
      <c r="D65" s="8">
        <v>-62</v>
      </c>
      <c r="E65" s="8"/>
      <c r="F65" s="8">
        <v>-57</v>
      </c>
      <c r="G65" s="8"/>
      <c r="H65" s="8">
        <v>0</v>
      </c>
      <c r="I65" s="8"/>
      <c r="J65" s="8">
        <v>0</v>
      </c>
    </row>
    <row r="66" spans="1:10" ht="19.5" x14ac:dyDescent="0.2">
      <c r="A66" s="3" t="s">
        <v>221</v>
      </c>
      <c r="D66" s="8">
        <v>-91</v>
      </c>
      <c r="E66" s="8"/>
      <c r="F66" s="8">
        <v>0</v>
      </c>
      <c r="G66" s="8"/>
      <c r="H66" s="8">
        <v>-91</v>
      </c>
      <c r="I66" s="8"/>
      <c r="J66" s="8">
        <v>0</v>
      </c>
    </row>
    <row r="67" spans="1:10" ht="19.5" x14ac:dyDescent="0.2">
      <c r="A67" s="3" t="s">
        <v>166</v>
      </c>
      <c r="D67" s="8">
        <v>0</v>
      </c>
      <c r="E67" s="8"/>
      <c r="F67" s="8">
        <v>0</v>
      </c>
      <c r="G67" s="8"/>
      <c r="H67" s="8">
        <v>434000</v>
      </c>
      <c r="I67" s="8"/>
      <c r="J67" s="8">
        <v>586501</v>
      </c>
    </row>
    <row r="68" spans="1:10" ht="19.5" x14ac:dyDescent="0.2">
      <c r="A68" s="3" t="s">
        <v>168</v>
      </c>
      <c r="D68" s="8">
        <v>0</v>
      </c>
      <c r="E68" s="8"/>
      <c r="F68" s="8">
        <v>0</v>
      </c>
      <c r="G68" s="8"/>
      <c r="H68" s="8">
        <v>-1070000</v>
      </c>
      <c r="I68" s="8"/>
      <c r="J68" s="8">
        <v>-518500</v>
      </c>
    </row>
    <row r="69" spans="1:10" ht="19.5" x14ac:dyDescent="0.2">
      <c r="A69" s="3" t="s">
        <v>233</v>
      </c>
      <c r="D69" s="8">
        <v>0</v>
      </c>
      <c r="E69" s="8"/>
      <c r="F69" s="8">
        <v>-48439</v>
      </c>
      <c r="G69" s="8"/>
      <c r="H69" s="8">
        <v>0</v>
      </c>
      <c r="I69" s="8"/>
      <c r="J69" s="8">
        <v>0</v>
      </c>
    </row>
    <row r="70" spans="1:10" ht="20.45" customHeight="1" x14ac:dyDescent="0.2">
      <c r="A70" s="3" t="s">
        <v>185</v>
      </c>
      <c r="D70" s="8">
        <v>-83626</v>
      </c>
      <c r="E70" s="8"/>
      <c r="F70" s="8">
        <v>-1727</v>
      </c>
      <c r="G70" s="8"/>
      <c r="H70" s="8">
        <v>0</v>
      </c>
      <c r="I70" s="8"/>
      <c r="J70" s="8">
        <v>0</v>
      </c>
    </row>
    <row r="71" spans="1:10" ht="19.5" x14ac:dyDescent="0.2">
      <c r="A71" s="3" t="s">
        <v>83</v>
      </c>
      <c r="D71" s="17">
        <v>172</v>
      </c>
      <c r="E71" s="10"/>
      <c r="F71" s="17">
        <v>730</v>
      </c>
      <c r="G71" s="8"/>
      <c r="H71" s="17">
        <v>6</v>
      </c>
      <c r="I71" s="8"/>
      <c r="J71" s="17">
        <v>1</v>
      </c>
    </row>
    <row r="72" spans="1:10" ht="19.5" x14ac:dyDescent="0.2">
      <c r="A72" s="3" t="s">
        <v>82</v>
      </c>
      <c r="D72" s="9">
        <v>-332586</v>
      </c>
      <c r="E72" s="10"/>
      <c r="F72" s="9">
        <v>-121347</v>
      </c>
      <c r="G72" s="8"/>
      <c r="H72" s="17">
        <v>-6793</v>
      </c>
      <c r="I72" s="17"/>
      <c r="J72" s="17">
        <v>-4923</v>
      </c>
    </row>
    <row r="73" spans="1:10" ht="19.5" x14ac:dyDescent="0.2">
      <c r="A73" s="3" t="s">
        <v>253</v>
      </c>
      <c r="D73" s="9">
        <v>0</v>
      </c>
      <c r="E73" s="10"/>
      <c r="F73" s="9">
        <v>0</v>
      </c>
      <c r="G73" s="8"/>
      <c r="H73" s="17">
        <v>321807</v>
      </c>
      <c r="I73" s="17"/>
      <c r="J73" s="8">
        <v>0</v>
      </c>
    </row>
    <row r="74" spans="1:10" ht="19.5" x14ac:dyDescent="0.2">
      <c r="A74" s="115" t="s">
        <v>234</v>
      </c>
      <c r="D74" s="9">
        <v>28271</v>
      </c>
      <c r="E74" s="10"/>
      <c r="F74" s="9">
        <v>28271</v>
      </c>
      <c r="G74" s="8"/>
      <c r="H74" s="17">
        <v>28271</v>
      </c>
      <c r="I74" s="17"/>
      <c r="J74" s="17">
        <v>28271</v>
      </c>
    </row>
    <row r="75" spans="1:10" ht="19.5" x14ac:dyDescent="0.2">
      <c r="A75" s="115" t="s">
        <v>235</v>
      </c>
      <c r="D75" s="9">
        <v>0</v>
      </c>
      <c r="E75" s="10"/>
      <c r="F75" s="9">
        <v>-4</v>
      </c>
      <c r="G75" s="8"/>
      <c r="H75" s="8">
        <v>0</v>
      </c>
      <c r="I75" s="17"/>
      <c r="J75" s="17">
        <v>0</v>
      </c>
    </row>
    <row r="76" spans="1:10" ht="20.25" x14ac:dyDescent="0.2">
      <c r="A76" s="108" t="s">
        <v>151</v>
      </c>
      <c r="D76" s="12">
        <f>SUM(D65:D75)</f>
        <v>-387922</v>
      </c>
      <c r="E76" s="8"/>
      <c r="F76" s="12">
        <f>SUM(F65:F75)</f>
        <v>-142573</v>
      </c>
      <c r="G76" s="8"/>
      <c r="H76" s="12">
        <f>SUM(H65:H75)</f>
        <v>-292800</v>
      </c>
      <c r="I76" s="8"/>
      <c r="J76" s="12">
        <f>SUM(J65:J75)</f>
        <v>91350</v>
      </c>
    </row>
    <row r="77" spans="1:10" ht="20.25" x14ac:dyDescent="0.2">
      <c r="A77" s="108" t="s">
        <v>84</v>
      </c>
      <c r="D77" s="8"/>
      <c r="E77" s="8"/>
      <c r="F77" s="8"/>
      <c r="G77" s="8"/>
      <c r="H77" s="8"/>
      <c r="I77" s="8"/>
      <c r="J77" s="8"/>
    </row>
    <row r="78" spans="1:10" ht="19.5" x14ac:dyDescent="0.2">
      <c r="A78" s="3" t="s">
        <v>247</v>
      </c>
      <c r="D78" s="8">
        <v>295000</v>
      </c>
      <c r="E78" s="8"/>
      <c r="F78" s="8">
        <v>-470000</v>
      </c>
      <c r="G78" s="8"/>
      <c r="H78" s="8">
        <v>130000</v>
      </c>
      <c r="I78" s="8"/>
      <c r="J78" s="8">
        <v>-260000</v>
      </c>
    </row>
    <row r="79" spans="1:10" ht="19.5" x14ac:dyDescent="0.2">
      <c r="A79" s="3" t="s">
        <v>85</v>
      </c>
      <c r="D79" s="17">
        <v>0</v>
      </c>
      <c r="E79" s="8"/>
      <c r="F79" s="8">
        <v>0</v>
      </c>
      <c r="G79" s="8"/>
      <c r="H79" s="9">
        <v>709500</v>
      </c>
      <c r="I79" s="8"/>
      <c r="J79" s="9">
        <v>474000</v>
      </c>
    </row>
    <row r="80" spans="1:10" ht="19.5" x14ac:dyDescent="0.2">
      <c r="A80" s="3" t="s">
        <v>86</v>
      </c>
      <c r="D80" s="17">
        <v>0</v>
      </c>
      <c r="E80" s="8"/>
      <c r="F80" s="8">
        <v>0</v>
      </c>
      <c r="G80" s="8"/>
      <c r="H80" s="8">
        <v>-509000</v>
      </c>
      <c r="I80" s="8"/>
      <c r="J80" s="8">
        <v>-282000</v>
      </c>
    </row>
    <row r="81" spans="1:10" ht="19.5" x14ac:dyDescent="0.2">
      <c r="A81" s="3" t="s">
        <v>87</v>
      </c>
      <c r="D81" s="9">
        <v>555000</v>
      </c>
      <c r="E81" s="8"/>
      <c r="F81" s="9">
        <v>92625</v>
      </c>
      <c r="G81" s="8"/>
      <c r="H81" s="17">
        <v>0</v>
      </c>
      <c r="I81" s="8"/>
      <c r="J81" s="17">
        <v>0</v>
      </c>
    </row>
    <row r="82" spans="1:10" ht="19.5" x14ac:dyDescent="0.2">
      <c r="A82" s="3" t="s">
        <v>88</v>
      </c>
      <c r="D82" s="14">
        <v>-396842</v>
      </c>
      <c r="E82" s="13"/>
      <c r="F82" s="14">
        <v>-247881</v>
      </c>
      <c r="G82" s="118"/>
      <c r="H82" s="52">
        <v>-1375</v>
      </c>
      <c r="I82" s="118"/>
      <c r="J82" s="52">
        <v>-250</v>
      </c>
    </row>
    <row r="83" spans="1:10" ht="19.5" x14ac:dyDescent="0.2">
      <c r="A83" s="115" t="s">
        <v>236</v>
      </c>
      <c r="D83" s="11">
        <v>-68339</v>
      </c>
      <c r="E83" s="8"/>
      <c r="F83" s="11">
        <v>-63339</v>
      </c>
      <c r="G83" s="8"/>
      <c r="H83" s="11">
        <v>-68339</v>
      </c>
      <c r="I83" s="8"/>
      <c r="J83" s="11">
        <v>-63339</v>
      </c>
    </row>
    <row r="84" spans="1:10" ht="20.25" x14ac:dyDescent="0.2">
      <c r="A84" s="108" t="s">
        <v>152</v>
      </c>
      <c r="D84" s="11">
        <f>SUM(D78:D83)</f>
        <v>384819</v>
      </c>
      <c r="E84" s="8"/>
      <c r="F84" s="11">
        <f>SUM(F78:F83)</f>
        <v>-688595</v>
      </c>
      <c r="G84" s="8"/>
      <c r="H84" s="11">
        <f>SUM(H78:H83)</f>
        <v>260786</v>
      </c>
      <c r="I84" s="8"/>
      <c r="J84" s="11">
        <f>SUM(J78:J83)</f>
        <v>-131589</v>
      </c>
    </row>
    <row r="85" spans="1:10" ht="20.45" customHeight="1" x14ac:dyDescent="0.2">
      <c r="A85" s="3" t="s">
        <v>159</v>
      </c>
      <c r="D85" s="11">
        <v>4140</v>
      </c>
      <c r="E85" s="13"/>
      <c r="F85" s="11">
        <v>6218</v>
      </c>
      <c r="G85" s="13"/>
      <c r="H85" s="11">
        <v>0</v>
      </c>
      <c r="I85" s="13"/>
      <c r="J85" s="11">
        <v>0</v>
      </c>
    </row>
    <row r="86" spans="1:10" ht="20.25" x14ac:dyDescent="0.2">
      <c r="A86" s="108" t="s">
        <v>89</v>
      </c>
      <c r="D86" s="8">
        <f>SUM(D53,D76,D84,D85)</f>
        <v>-79347</v>
      </c>
      <c r="E86" s="8"/>
      <c r="F86" s="8">
        <f>SUM(F53,F76,F84,F85)</f>
        <v>-461529</v>
      </c>
      <c r="G86" s="8"/>
      <c r="H86" s="8">
        <f>SUM(H53,H76,H84,H85)</f>
        <v>15333</v>
      </c>
      <c r="I86" s="8"/>
      <c r="J86" s="8">
        <f>SUM(J53,J76,J84,J85)</f>
        <v>-23222</v>
      </c>
    </row>
    <row r="87" spans="1:10" ht="19.5" x14ac:dyDescent="0.2">
      <c r="A87" s="3" t="s">
        <v>153</v>
      </c>
      <c r="B87" s="7"/>
      <c r="D87" s="11">
        <v>601678</v>
      </c>
      <c r="E87" s="8"/>
      <c r="F87" s="11">
        <v>1009981</v>
      </c>
      <c r="G87" s="8"/>
      <c r="H87" s="11">
        <v>22643</v>
      </c>
      <c r="I87" s="8"/>
      <c r="J87" s="11">
        <v>40238</v>
      </c>
    </row>
    <row r="88" spans="1:10" ht="21" thickBot="1" x14ac:dyDescent="0.25">
      <c r="A88" s="108" t="s">
        <v>149</v>
      </c>
      <c r="D88" s="15">
        <f>SUM(D86:D87)</f>
        <v>522331</v>
      </c>
      <c r="E88" s="8"/>
      <c r="F88" s="15">
        <f>SUM(F86:F87)</f>
        <v>548452</v>
      </c>
      <c r="G88" s="8"/>
      <c r="H88" s="15">
        <f>SUM(H86:H87)</f>
        <v>37976</v>
      </c>
      <c r="I88" s="8"/>
      <c r="J88" s="15">
        <f>SUM(J86:J87)</f>
        <v>17016</v>
      </c>
    </row>
    <row r="89" spans="1:10" ht="21" thickTop="1" x14ac:dyDescent="0.2">
      <c r="A89" s="108"/>
      <c r="D89" s="13">
        <f>SUM(D88-BS!D12)</f>
        <v>0</v>
      </c>
      <c r="E89" s="8"/>
      <c r="F89" s="13"/>
      <c r="G89" s="8"/>
      <c r="H89" s="13">
        <f>SUM(H88-BS!J12)</f>
        <v>0</v>
      </c>
      <c r="I89" s="8"/>
      <c r="J89" s="13"/>
    </row>
    <row r="90" spans="1:10" ht="20.25" x14ac:dyDescent="0.2">
      <c r="A90" s="108" t="s">
        <v>90</v>
      </c>
      <c r="D90" s="9"/>
      <c r="E90" s="13"/>
      <c r="F90" s="9"/>
      <c r="G90" s="9"/>
      <c r="H90" s="9"/>
      <c r="I90" s="9"/>
      <c r="J90" s="9"/>
    </row>
    <row r="91" spans="1:10" ht="19.5" x14ac:dyDescent="0.2">
      <c r="A91" s="3" t="s">
        <v>169</v>
      </c>
      <c r="D91" s="13"/>
      <c r="E91" s="13"/>
      <c r="F91" s="13"/>
      <c r="G91" s="13"/>
      <c r="H91" s="13"/>
      <c r="I91" s="13"/>
      <c r="J91" s="13"/>
    </row>
    <row r="92" spans="1:10" ht="19.5" x14ac:dyDescent="0.2">
      <c r="A92" s="3" t="s">
        <v>212</v>
      </c>
      <c r="D92" s="13">
        <v>-4377</v>
      </c>
      <c r="E92" s="13"/>
      <c r="F92" s="13">
        <v>-81</v>
      </c>
      <c r="G92" s="13"/>
      <c r="H92" s="8">
        <v>0</v>
      </c>
      <c r="I92" s="13"/>
      <c r="J92" s="8">
        <v>0</v>
      </c>
    </row>
    <row r="93" spans="1:10" ht="19.5" x14ac:dyDescent="0.2">
      <c r="A93" s="3" t="s">
        <v>186</v>
      </c>
      <c r="D93" s="8">
        <v>3610</v>
      </c>
      <c r="E93" s="8"/>
      <c r="F93" s="8">
        <v>3252</v>
      </c>
      <c r="G93" s="10"/>
      <c r="H93" s="8">
        <v>0</v>
      </c>
      <c r="I93" s="10"/>
      <c r="J93" s="8">
        <v>0</v>
      </c>
    </row>
    <row r="94" spans="1:10" ht="19.5" x14ac:dyDescent="0.2">
      <c r="A94" s="3" t="s">
        <v>187</v>
      </c>
      <c r="D94" s="8">
        <v>10208</v>
      </c>
      <c r="E94" s="8"/>
      <c r="F94" s="8">
        <v>530</v>
      </c>
      <c r="G94" s="10"/>
      <c r="H94" s="8">
        <v>0</v>
      </c>
      <c r="I94" s="10"/>
      <c r="J94" s="8">
        <v>0</v>
      </c>
    </row>
    <row r="95" spans="1:10" ht="19.5" x14ac:dyDescent="0.2">
      <c r="A95" s="3" t="s">
        <v>258</v>
      </c>
      <c r="D95" s="8">
        <v>2725</v>
      </c>
      <c r="E95" s="8"/>
      <c r="F95" s="8">
        <v>0</v>
      </c>
      <c r="G95" s="10"/>
      <c r="H95" s="8">
        <v>0</v>
      </c>
      <c r="I95" s="10"/>
      <c r="J95" s="8">
        <v>0</v>
      </c>
    </row>
    <row r="96" spans="1:10" ht="19.5" x14ac:dyDescent="0.2">
      <c r="A96" s="3" t="s">
        <v>259</v>
      </c>
      <c r="D96" s="8">
        <v>178249</v>
      </c>
      <c r="E96" s="8"/>
      <c r="F96" s="8">
        <v>0</v>
      </c>
      <c r="G96" s="10"/>
      <c r="H96" s="8">
        <v>0</v>
      </c>
      <c r="I96" s="10"/>
      <c r="J96" s="8">
        <v>0</v>
      </c>
    </row>
    <row r="97" spans="1:10" ht="19.5" x14ac:dyDescent="0.2">
      <c r="A97" s="3" t="s">
        <v>237</v>
      </c>
      <c r="D97" s="8">
        <v>17387</v>
      </c>
      <c r="E97" s="8"/>
      <c r="F97" s="8">
        <v>0</v>
      </c>
      <c r="G97" s="10"/>
      <c r="H97" s="8">
        <v>0</v>
      </c>
      <c r="I97" s="10"/>
      <c r="J97" s="8">
        <v>0</v>
      </c>
    </row>
    <row r="98" spans="1:10" ht="19.5" x14ac:dyDescent="0.2">
      <c r="A98" s="3" t="s">
        <v>260</v>
      </c>
      <c r="D98" s="8">
        <v>139454</v>
      </c>
      <c r="E98" s="8"/>
      <c r="F98" s="8">
        <v>0</v>
      </c>
      <c r="G98" s="10"/>
      <c r="H98" s="8">
        <v>0</v>
      </c>
      <c r="I98" s="10"/>
      <c r="J98" s="8">
        <v>0</v>
      </c>
    </row>
    <row r="99" spans="1:10" ht="19.5" x14ac:dyDescent="0.2">
      <c r="D99" s="8"/>
      <c r="E99" s="8"/>
      <c r="F99" s="8"/>
      <c r="G99" s="10"/>
      <c r="H99" s="8"/>
      <c r="I99" s="10"/>
      <c r="J99" s="8"/>
    </row>
    <row r="100" spans="1:10" ht="19.5" x14ac:dyDescent="0.2"/>
    <row r="101" spans="1:10" ht="19.5" x14ac:dyDescent="0.2">
      <c r="A101" s="3" t="s">
        <v>17</v>
      </c>
    </row>
    <row r="107" spans="1:10" ht="19.5" x14ac:dyDescent="0.2">
      <c r="D107" s="19"/>
      <c r="E107" s="19"/>
      <c r="F107" s="19"/>
      <c r="G107" s="19"/>
      <c r="H107" s="19"/>
      <c r="I107" s="19"/>
      <c r="J107" s="19"/>
    </row>
    <row r="108" spans="1:10" ht="19.5" x14ac:dyDescent="0.2">
      <c r="D108" s="19"/>
      <c r="E108" s="19"/>
      <c r="F108" s="19"/>
      <c r="G108" s="19"/>
      <c r="H108" s="19"/>
      <c r="I108" s="19"/>
      <c r="J108" s="19"/>
    </row>
    <row r="109" spans="1:10" ht="19.5" x14ac:dyDescent="0.2">
      <c r="D109" s="19"/>
      <c r="E109" s="19"/>
      <c r="F109" s="19"/>
      <c r="G109" s="19"/>
      <c r="H109" s="19"/>
      <c r="I109" s="19"/>
      <c r="J109" s="19"/>
    </row>
    <row r="110" spans="1:10" ht="19.5" x14ac:dyDescent="0.2">
      <c r="D110" s="19"/>
      <c r="E110" s="19"/>
      <c r="F110" s="19"/>
      <c r="G110" s="19"/>
      <c r="H110" s="19"/>
      <c r="I110" s="19"/>
      <c r="J110" s="19"/>
    </row>
    <row r="111" spans="1:10" ht="19.5" x14ac:dyDescent="0.2">
      <c r="D111" s="19"/>
      <c r="E111" s="19"/>
      <c r="F111" s="19"/>
      <c r="G111" s="19"/>
      <c r="H111" s="19"/>
      <c r="I111" s="19"/>
      <c r="J111" s="19"/>
    </row>
    <row r="112" spans="1:10" ht="19.5" x14ac:dyDescent="0.2">
      <c r="D112" s="19"/>
      <c r="E112" s="19"/>
      <c r="F112" s="19"/>
      <c r="G112" s="19"/>
      <c r="H112" s="19"/>
      <c r="I112" s="19"/>
      <c r="J112" s="19"/>
    </row>
    <row r="113" spans="4:10" ht="19.5" x14ac:dyDescent="0.2">
      <c r="D113" s="19"/>
      <c r="E113" s="19"/>
      <c r="F113" s="19"/>
      <c r="G113" s="19"/>
      <c r="H113" s="19"/>
      <c r="I113" s="19"/>
      <c r="J113" s="19"/>
    </row>
    <row r="114" spans="4:10" ht="19.5" x14ac:dyDescent="0.2">
      <c r="D114" s="19"/>
      <c r="E114" s="19"/>
      <c r="F114" s="19"/>
      <c r="G114" s="19"/>
      <c r="H114" s="19"/>
      <c r="I114" s="19"/>
      <c r="J114" s="19"/>
    </row>
    <row r="115" spans="4:10" ht="19.5" x14ac:dyDescent="0.2">
      <c r="D115" s="19"/>
      <c r="E115" s="19"/>
      <c r="F115" s="19"/>
      <c r="G115" s="19"/>
      <c r="H115" s="19"/>
      <c r="I115" s="19"/>
      <c r="J115" s="19"/>
    </row>
    <row r="116" spans="4:10" ht="19.5" x14ac:dyDescent="0.2">
      <c r="D116" s="19"/>
      <c r="E116" s="19"/>
      <c r="F116" s="19"/>
      <c r="G116" s="19"/>
      <c r="H116" s="19"/>
      <c r="I116" s="19"/>
      <c r="J116" s="19"/>
    </row>
    <row r="117" spans="4:10" ht="19.5" x14ac:dyDescent="0.2">
      <c r="D117" s="19"/>
      <c r="E117" s="19"/>
      <c r="F117" s="19"/>
      <c r="G117" s="19"/>
      <c r="H117" s="19"/>
      <c r="I117" s="19"/>
      <c r="J117" s="19"/>
    </row>
    <row r="118" spans="4:10" ht="19.5" x14ac:dyDescent="0.2">
      <c r="D118" s="19"/>
      <c r="E118" s="19"/>
      <c r="F118" s="19"/>
      <c r="G118" s="19"/>
      <c r="H118" s="19"/>
      <c r="I118" s="19"/>
      <c r="J118" s="19"/>
    </row>
    <row r="119" spans="4:10" ht="19.5" x14ac:dyDescent="0.2">
      <c r="D119" s="19"/>
      <c r="E119" s="19"/>
      <c r="F119" s="19"/>
      <c r="G119" s="19"/>
      <c r="H119" s="19"/>
      <c r="I119" s="19"/>
      <c r="J119" s="19"/>
    </row>
    <row r="120" spans="4:10" ht="19.5" x14ac:dyDescent="0.2">
      <c r="D120" s="19"/>
      <c r="E120" s="19"/>
      <c r="F120" s="19"/>
      <c r="G120" s="19"/>
      <c r="H120" s="19"/>
      <c r="I120" s="19"/>
      <c r="J120" s="19"/>
    </row>
    <row r="121" spans="4:10" ht="19.5" x14ac:dyDescent="0.2">
      <c r="D121" s="19"/>
      <c r="E121" s="19"/>
      <c r="F121" s="19"/>
      <c r="G121" s="19"/>
      <c r="H121" s="19"/>
      <c r="I121" s="19"/>
      <c r="J121" s="19"/>
    </row>
    <row r="122" spans="4:10" ht="19.5" x14ac:dyDescent="0.2">
      <c r="D122" s="19"/>
      <c r="E122" s="19"/>
      <c r="F122" s="19"/>
      <c r="G122" s="19"/>
      <c r="H122" s="19"/>
      <c r="I122" s="19"/>
      <c r="J122" s="19"/>
    </row>
    <row r="123" spans="4:10" ht="19.5" x14ac:dyDescent="0.2">
      <c r="D123" s="19"/>
      <c r="E123" s="19"/>
      <c r="F123" s="19"/>
      <c r="G123" s="19"/>
      <c r="H123" s="19"/>
      <c r="I123" s="19"/>
      <c r="J123" s="19"/>
    </row>
    <row r="124" spans="4:10" ht="19.5" x14ac:dyDescent="0.2">
      <c r="D124" s="19"/>
      <c r="E124" s="19"/>
      <c r="F124" s="19"/>
      <c r="G124" s="19"/>
      <c r="H124" s="19"/>
      <c r="I124" s="19"/>
      <c r="J124" s="19"/>
    </row>
    <row r="125" spans="4:10" ht="19.5" x14ac:dyDescent="0.2">
      <c r="D125" s="19"/>
      <c r="E125" s="19"/>
      <c r="F125" s="19"/>
      <c r="G125" s="19"/>
      <c r="H125" s="19"/>
      <c r="I125" s="19"/>
      <c r="J125" s="19"/>
    </row>
    <row r="126" spans="4:10" ht="19.5" x14ac:dyDescent="0.2">
      <c r="D126" s="19"/>
      <c r="E126" s="19"/>
      <c r="F126" s="19"/>
      <c r="G126" s="19"/>
      <c r="H126" s="19"/>
      <c r="I126" s="19"/>
      <c r="J126" s="19"/>
    </row>
    <row r="127" spans="4:10" ht="19.5" x14ac:dyDescent="0.2">
      <c r="D127" s="19"/>
      <c r="E127" s="19"/>
      <c r="F127" s="19"/>
      <c r="G127" s="19"/>
      <c r="H127" s="19"/>
      <c r="I127" s="19"/>
      <c r="J127" s="19"/>
    </row>
    <row r="128" spans="4:10" ht="19.5" x14ac:dyDescent="0.2">
      <c r="D128" s="19"/>
      <c r="E128" s="19"/>
      <c r="F128" s="19"/>
      <c r="G128" s="19"/>
      <c r="H128" s="19"/>
      <c r="I128" s="19"/>
      <c r="J128" s="19"/>
    </row>
    <row r="129" spans="4:10" ht="19.5" x14ac:dyDescent="0.2">
      <c r="D129" s="19"/>
      <c r="E129" s="19"/>
      <c r="F129" s="19"/>
      <c r="G129" s="19"/>
      <c r="H129" s="19"/>
      <c r="I129" s="19"/>
      <c r="J129" s="19"/>
    </row>
    <row r="130" spans="4:10" ht="19.5" x14ac:dyDescent="0.2">
      <c r="D130" s="19"/>
      <c r="E130" s="19"/>
      <c r="F130" s="19"/>
      <c r="G130" s="19"/>
      <c r="H130" s="19"/>
      <c r="I130" s="19"/>
      <c r="J130" s="19"/>
    </row>
    <row r="131" spans="4:10" ht="19.5" x14ac:dyDescent="0.2">
      <c r="D131" s="19"/>
      <c r="E131" s="19"/>
      <c r="F131" s="19"/>
      <c r="G131" s="19"/>
      <c r="H131" s="19"/>
      <c r="I131" s="19"/>
      <c r="J131" s="19"/>
    </row>
    <row r="132" spans="4:10" ht="19.5" x14ac:dyDescent="0.2">
      <c r="D132" s="19"/>
      <c r="E132" s="19"/>
      <c r="F132" s="19"/>
      <c r="G132" s="19"/>
      <c r="H132" s="19"/>
      <c r="I132" s="19"/>
      <c r="J132" s="19"/>
    </row>
    <row r="133" spans="4:10" ht="19.5" x14ac:dyDescent="0.2">
      <c r="D133" s="19"/>
      <c r="E133" s="19"/>
      <c r="F133" s="19"/>
      <c r="G133" s="19"/>
      <c r="H133" s="19"/>
      <c r="I133" s="19"/>
      <c r="J133" s="19"/>
    </row>
    <row r="134" spans="4:10" ht="19.5" x14ac:dyDescent="0.2">
      <c r="D134" s="19"/>
      <c r="E134" s="19"/>
      <c r="F134" s="19"/>
      <c r="G134" s="19"/>
      <c r="H134" s="19"/>
      <c r="I134" s="19"/>
      <c r="J134" s="19"/>
    </row>
  </sheetData>
  <pageMargins left="0.78740157480314965" right="0.39370078740157483" top="0.78740157480314965" bottom="0.39370078740157483" header="0.19685039370078741" footer="0.19685039370078741"/>
  <pageSetup paperSize="9" scale="74" fitToWidth="0" fitToHeight="0" orientation="portrait" r:id="rId1"/>
  <rowBreaks count="1" manualBreakCount="1">
    <brk id="55" max="16383" man="1"/>
  </rowBreaks>
</worksheet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ZMExtensions</vt:lpwstr>
  </property>
  <property fmtid="{D5CDD505-2E9C-101B-9397-08002B2CF9AE}" pid="3" name="SizeBefore">
    <vt:lpwstr>63310</vt:lpwstr>
  </property>
  <property fmtid="{D5CDD505-2E9C-101B-9397-08002B2CF9AE}" pid="4" name="OptimizationTime">
    <vt:lpwstr>20190806_1830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BS</vt:lpstr>
      <vt:lpstr>PL&amp;OCI</vt:lpstr>
      <vt:lpstr>ce-conso</vt:lpstr>
      <vt:lpstr>ce-company</vt:lpstr>
      <vt:lpstr>Cash Flow</vt:lpstr>
      <vt:lpstr>'PL&amp;OCI'!Print_Area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Kangana.Vongnorkeaw</dc:creator>
  <cp:lastModifiedBy>Aranya Ruenyan</cp:lastModifiedBy>
  <cp:lastPrinted>2019-08-06T03:04:08Z</cp:lastPrinted>
  <dcterms:created xsi:type="dcterms:W3CDTF">2011-09-21T03:52:48Z</dcterms:created>
  <dcterms:modified xsi:type="dcterms:W3CDTF">2019-08-06T03:04:10Z</dcterms:modified>
</cp:coreProperties>
</file>