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L\L_Laguna Resorts &amp; Hotels\2018\Qtr2'2018\"/>
    </mc:Choice>
  </mc:AlternateContent>
  <bookViews>
    <workbookView xWindow="0" yWindow="0" windowWidth="23040" windowHeight="8790" activeTab="4"/>
  </bookViews>
  <sheets>
    <sheet name="BS" sheetId="1" r:id="rId1"/>
    <sheet name="PL&amp;OCI " sheetId="2" r:id="rId2"/>
    <sheet name="ce-conso" sheetId="3" r:id="rId3"/>
    <sheet name="ce-company" sheetId="4" r:id="rId4"/>
    <sheet name="Cash Flow" sheetId="5" r:id="rId5"/>
  </sheets>
  <definedNames>
    <definedName name="_xlnm._FilterDatabase" localSheetId="0" hidden="1">BS!$J$11:$J$17</definedName>
    <definedName name="_xlnm.Print_Area" localSheetId="0">BS!$A$1:$J$99</definedName>
    <definedName name="_xlnm.Print_Area" localSheetId="4">'Cash Flow'!$A$1:$J$88</definedName>
    <definedName name="_xlnm.Print_Area" localSheetId="1">'PL&amp;OCI '!$A$1:$J$129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2" l="1"/>
  <c r="D34" i="2"/>
  <c r="J75" i="5" l="1"/>
  <c r="H75" i="5"/>
  <c r="F75" i="5"/>
  <c r="D75" i="5"/>
  <c r="J67" i="5"/>
  <c r="H67" i="5"/>
  <c r="F67" i="5"/>
  <c r="D67" i="5"/>
  <c r="J9" i="5"/>
  <c r="H9" i="5"/>
  <c r="F9" i="5"/>
  <c r="D9" i="5"/>
  <c r="O20" i="4"/>
  <c r="M18" i="4"/>
  <c r="O18" i="4" s="1"/>
  <c r="M14" i="4"/>
  <c r="O14" i="4" s="1"/>
  <c r="M12" i="4"/>
  <c r="O12" i="4" s="1"/>
  <c r="M11" i="4"/>
  <c r="O11" i="4" s="1"/>
  <c r="S27" i="3"/>
  <c r="U27" i="3" s="1"/>
  <c r="Y27" i="3" s="1"/>
  <c r="Y21" i="3"/>
  <c r="Y18" i="3"/>
  <c r="Y16" i="3"/>
  <c r="Y15" i="3"/>
  <c r="Y17" i="3" s="1"/>
  <c r="Y14" i="3"/>
  <c r="U23" i="3"/>
  <c r="Y23" i="3" s="1"/>
  <c r="U21" i="3"/>
  <c r="U18" i="3"/>
  <c r="U16" i="3"/>
  <c r="U15" i="3"/>
  <c r="U14" i="3"/>
  <c r="W17" i="3"/>
  <c r="U17" i="3"/>
  <c r="S17" i="3"/>
  <c r="Q17" i="3"/>
  <c r="O17" i="3"/>
  <c r="M17" i="3"/>
  <c r="K17" i="3"/>
  <c r="I17" i="3"/>
  <c r="G17" i="3"/>
  <c r="E17" i="3"/>
  <c r="C17" i="3"/>
  <c r="S28" i="3"/>
  <c r="U28" i="3" s="1"/>
  <c r="Y28" i="3" s="1"/>
  <c r="S26" i="3"/>
  <c r="U26" i="3" s="1"/>
  <c r="Y26" i="3" s="1"/>
  <c r="S23" i="3"/>
  <c r="S22" i="3"/>
  <c r="U22" i="3" s="1"/>
  <c r="Y22" i="3" s="1"/>
  <c r="S21" i="3"/>
  <c r="S18" i="3"/>
  <c r="S16" i="3"/>
  <c r="S15" i="3"/>
  <c r="S14" i="3"/>
  <c r="K22" i="3"/>
  <c r="F125" i="2"/>
  <c r="D125" i="2"/>
  <c r="J86" i="2"/>
  <c r="H86" i="2"/>
  <c r="F86" i="2"/>
  <c r="D86" i="2"/>
  <c r="J79" i="2"/>
  <c r="J88" i="2" s="1"/>
  <c r="J90" i="2" s="1"/>
  <c r="J92" i="2" s="1"/>
  <c r="J94" i="2" s="1"/>
  <c r="H79" i="2"/>
  <c r="H88" i="2" s="1"/>
  <c r="H90" i="2" s="1"/>
  <c r="H92" i="2" s="1"/>
  <c r="H94" i="2" s="1"/>
  <c r="F79" i="2"/>
  <c r="F88" i="2" s="1"/>
  <c r="F90" i="2" s="1"/>
  <c r="F92" i="2" s="1"/>
  <c r="F94" i="2" s="1"/>
  <c r="F97" i="2" s="1"/>
  <c r="D79" i="2"/>
  <c r="D88" i="2" s="1"/>
  <c r="D90" i="2" s="1"/>
  <c r="D92" i="2" s="1"/>
  <c r="D94" i="2" s="1"/>
  <c r="D97" i="2" s="1"/>
  <c r="J56" i="2"/>
  <c r="H56" i="2"/>
  <c r="F56" i="2"/>
  <c r="D56" i="2"/>
  <c r="J21" i="2"/>
  <c r="H21" i="2"/>
  <c r="F21" i="2"/>
  <c r="D21" i="2"/>
  <c r="J14" i="2"/>
  <c r="J23" i="2" s="1"/>
  <c r="J25" i="2" s="1"/>
  <c r="J27" i="2" s="1"/>
  <c r="J29" i="2" s="1"/>
  <c r="J49" i="2" s="1"/>
  <c r="H14" i="2"/>
  <c r="H23" i="2" s="1"/>
  <c r="H25" i="2" s="1"/>
  <c r="H27" i="2" s="1"/>
  <c r="H29" i="2" s="1"/>
  <c r="H49" i="2" s="1"/>
  <c r="F14" i="2"/>
  <c r="F23" i="2" s="1"/>
  <c r="F25" i="2" s="1"/>
  <c r="F27" i="2" s="1"/>
  <c r="F29" i="2" s="1"/>
  <c r="D14" i="2"/>
  <c r="D23" i="2" s="1"/>
  <c r="D25" i="2" s="1"/>
  <c r="D27" i="2" s="1"/>
  <c r="D29" i="2" s="1"/>
  <c r="J88" i="1"/>
  <c r="H88" i="1"/>
  <c r="F88" i="1"/>
  <c r="D88" i="1"/>
  <c r="J65" i="1"/>
  <c r="H65" i="1"/>
  <c r="F65" i="1"/>
  <c r="J64" i="1"/>
  <c r="H64" i="1"/>
  <c r="F64" i="1"/>
  <c r="D64" i="1"/>
  <c r="D65" i="1" s="1"/>
  <c r="J54" i="1"/>
  <c r="H54" i="1"/>
  <c r="F54" i="1"/>
  <c r="D54" i="1"/>
  <c r="D32" i="2" l="1"/>
  <c r="D49" i="2"/>
  <c r="F32" i="2"/>
  <c r="F49" i="2"/>
  <c r="J32" i="1"/>
  <c r="J33" i="1" s="1"/>
  <c r="H32" i="1"/>
  <c r="H33" i="1" s="1"/>
  <c r="F32" i="1"/>
  <c r="F33" i="1" s="1"/>
  <c r="D33" i="1"/>
  <c r="D32" i="1"/>
  <c r="J17" i="1"/>
  <c r="H17" i="1"/>
  <c r="F17" i="1"/>
  <c r="D17" i="1"/>
  <c r="H47" i="5" l="1"/>
  <c r="D99" i="2"/>
  <c r="C13" i="4" l="1"/>
  <c r="E13" i="4"/>
  <c r="G13" i="4"/>
  <c r="I13" i="4"/>
  <c r="K13" i="4"/>
  <c r="M13" i="4"/>
  <c r="O13" i="4"/>
  <c r="I15" i="4"/>
  <c r="D29" i="3"/>
  <c r="F29" i="3"/>
  <c r="H29" i="3"/>
  <c r="J29" i="3"/>
  <c r="L29" i="3"/>
  <c r="N29" i="3"/>
  <c r="P29" i="3"/>
  <c r="R29" i="3"/>
  <c r="T29" i="3"/>
  <c r="V29" i="3"/>
  <c r="W29" i="3"/>
  <c r="X29" i="3"/>
  <c r="C24" i="3"/>
  <c r="C29" i="3" s="1"/>
  <c r="E24" i="3"/>
  <c r="E29" i="3" s="1"/>
  <c r="G24" i="3"/>
  <c r="G29" i="3" s="1"/>
  <c r="I24" i="3"/>
  <c r="I29" i="3" s="1"/>
  <c r="K24" i="3"/>
  <c r="K29" i="3" s="1"/>
  <c r="K31" i="3" s="1"/>
  <c r="M24" i="3"/>
  <c r="M29" i="3" s="1"/>
  <c r="O24" i="3"/>
  <c r="O29" i="3" s="1"/>
  <c r="Q24" i="3"/>
  <c r="Q29" i="3" s="1"/>
  <c r="S24" i="3"/>
  <c r="S29" i="3" s="1"/>
  <c r="U24" i="3"/>
  <c r="U29" i="3" s="1"/>
  <c r="U31" i="3" s="1"/>
  <c r="W24" i="3"/>
  <c r="Y24" i="3"/>
  <c r="Y29" i="3" s="1"/>
  <c r="U19" i="3"/>
  <c r="C19" i="3"/>
  <c r="I19" i="3"/>
  <c r="K19" i="3"/>
  <c r="S19" i="3"/>
  <c r="E19" i="3"/>
  <c r="G19" i="3"/>
  <c r="M19" i="3"/>
  <c r="O19" i="3"/>
  <c r="Q19" i="3"/>
  <c r="W19" i="3"/>
  <c r="Y19" i="3" l="1"/>
  <c r="D47" i="5"/>
  <c r="J47" i="5"/>
  <c r="F47" i="5"/>
  <c r="H58" i="2"/>
  <c r="J58" i="2"/>
  <c r="J61" i="2" s="1"/>
  <c r="D58" i="2"/>
  <c r="D61" i="2" s="1"/>
  <c r="D63" i="2" s="1"/>
  <c r="F58" i="2"/>
  <c r="F61" i="2" s="1"/>
  <c r="F63" i="2" s="1"/>
  <c r="E91" i="1"/>
  <c r="G91" i="1"/>
  <c r="I91" i="1"/>
  <c r="K91" i="1"/>
  <c r="J77" i="5" l="1"/>
  <c r="J79" i="5" s="1"/>
  <c r="H77" i="5"/>
  <c r="H79" i="5" s="1"/>
  <c r="F77" i="5"/>
  <c r="F79" i="5" s="1"/>
  <c r="D77" i="5"/>
  <c r="D79" i="5" s="1"/>
  <c r="I22" i="4"/>
  <c r="G22" i="4"/>
  <c r="E22" i="4"/>
  <c r="C22" i="4"/>
  <c r="K15" i="4"/>
  <c r="K17" i="4" s="1"/>
  <c r="K19" i="4"/>
  <c r="I19" i="4"/>
  <c r="G19" i="4"/>
  <c r="G21" i="4" s="1"/>
  <c r="E19" i="4"/>
  <c r="E21" i="4" s="1"/>
  <c r="C19" i="4"/>
  <c r="M19" i="4"/>
  <c r="M15" i="4"/>
  <c r="G15" i="4"/>
  <c r="E15" i="4"/>
  <c r="C21" i="4" l="1"/>
  <c r="C23" i="4" s="1"/>
  <c r="M17" i="4"/>
  <c r="O17" i="4" s="1"/>
  <c r="K21" i="4"/>
  <c r="I21" i="4"/>
  <c r="I23" i="4" s="1"/>
  <c r="K23" i="4"/>
  <c r="K22" i="4"/>
  <c r="C15" i="4"/>
  <c r="G23" i="4"/>
  <c r="E23" i="4"/>
  <c r="O19" i="4"/>
  <c r="O15" i="4"/>
  <c r="W30" i="3"/>
  <c r="S30" i="3"/>
  <c r="K30" i="3"/>
  <c r="E30" i="3"/>
  <c r="W31" i="3"/>
  <c r="I30" i="3"/>
  <c r="G30" i="3"/>
  <c r="C30" i="3"/>
  <c r="M22" i="4" l="1"/>
  <c r="M21" i="4"/>
  <c r="M23" i="4" s="1"/>
  <c r="O21" i="4"/>
  <c r="C31" i="3"/>
  <c r="E31" i="3"/>
  <c r="G31" i="3"/>
  <c r="I31" i="3"/>
  <c r="S31" i="3"/>
  <c r="F127" i="2" l="1"/>
  <c r="D127" i="2"/>
  <c r="J120" i="2"/>
  <c r="H120" i="2"/>
  <c r="F120" i="2"/>
  <c r="F102" i="2"/>
  <c r="D102" i="2"/>
  <c r="F99" i="2"/>
  <c r="J113" i="2"/>
  <c r="D113" i="2"/>
  <c r="F37" i="2"/>
  <c r="D37" i="2"/>
  <c r="J90" i="1"/>
  <c r="H90" i="1"/>
  <c r="D90" i="1"/>
  <c r="O23" i="4" l="1"/>
  <c r="H91" i="1"/>
  <c r="H92" i="1" s="1"/>
  <c r="O22" i="4"/>
  <c r="J91" i="1"/>
  <c r="J92" i="1" s="1"/>
  <c r="Y31" i="3"/>
  <c r="D91" i="1"/>
  <c r="D92" i="1" s="1"/>
  <c r="D122" i="2"/>
  <c r="F90" i="1"/>
  <c r="F91" i="1" s="1"/>
  <c r="U30" i="3"/>
  <c r="F113" i="2"/>
  <c r="F122" i="2" s="1"/>
  <c r="H61" i="2"/>
  <c r="J32" i="2"/>
  <c r="J37" i="2" s="1"/>
  <c r="H97" i="2"/>
  <c r="H102" i="2" s="1"/>
  <c r="H113" i="2"/>
  <c r="H122" i="2" s="1"/>
  <c r="H125" i="2" s="1"/>
  <c r="J97" i="2"/>
  <c r="J102" i="2" s="1"/>
  <c r="J122" i="2"/>
  <c r="J125" i="2" s="1"/>
  <c r="Y30" i="3" l="1"/>
  <c r="F92" i="1"/>
  <c r="H32" i="2"/>
  <c r="H37" i="2" s="1"/>
</calcChain>
</file>

<file path=xl/sharedStrings.xml><?xml version="1.0" encoding="utf-8"?>
<sst xmlns="http://schemas.openxmlformats.org/spreadsheetml/2006/main" count="462" uniqueCount="245">
  <si>
    <t>บริษัท ลากูน่า รีสอร์ท แอนด์ โฮเท็ล จำกัด (มหาชน) และบริษัทย่อย</t>
  </si>
  <si>
    <t>งบแสดงฐานะการเงิน</t>
  </si>
  <si>
    <t>(หน่วย: พันบาท)</t>
  </si>
  <si>
    <t>งบการเงินรวม</t>
  </si>
  <si>
    <t>งบการเงินเฉพาะกิจการ</t>
  </si>
  <si>
    <t>หมายเหตุ</t>
  </si>
  <si>
    <t>31 ธันวาคม 2560</t>
  </si>
  <si>
    <t>(ยังไม่ได้ตรวจสอบ</t>
  </si>
  <si>
    <t>(ตรวจสอบแล้ว)</t>
  </si>
  <si>
    <t>แต่สอบทานแล้ว)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</si>
  <si>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</si>
  <si>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</si>
  <si>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</si>
  <si>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เงินลงทุนชั่วคราว - เงินฝากประจำระยะสั้น</t>
  </si>
  <si>
    <t>ลูกหนี้การค้าและลูกหนี้อื่น</t>
  </si>
  <si>
    <t xml:space="preserve">สินค้าคงเหลือ </t>
  </si>
  <si>
    <t xml:space="preserve">ต้นทุนการพัฒนาอสังหาริมทรัพย์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</si>
  <si>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</si>
  <si>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</si>
  <si>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</si>
  <si>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เงินฝากสถาบันการเงินระยะยาวที่มีภาระค้ำประกัน</t>
  </si>
  <si>
    <t>เงินฝากประจำระยะยาว</t>
  </si>
  <si>
    <t>ลูกหนี้การค้าระยะยาว</t>
  </si>
  <si>
    <t>เงินลงทุนในบริษัทย่อย</t>
  </si>
  <si>
    <t xml:space="preserve">เงินลงทุนในบริษัทร่วม </t>
  </si>
  <si>
    <t xml:space="preserve">เงินลงทุนระยะยาวอื่น </t>
  </si>
  <si>
    <t>เงินให้กู้ยืมระยะยาวแก่บริษัทย่อย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</si>
  <si>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</si>
  <si>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</si>
  <si>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สินทรัพย์ภาษีเงินได้รอการตัดบัญชี</t>
  </si>
  <si>
    <t>ค่าความนิยม</t>
  </si>
  <si>
    <t>สิทธิการเช่า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</si>
  <si>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</si>
  <si>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</si>
  <si>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</si>
  <si>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</si>
  <si>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งบแสดงฐานะการเงิน (ต่อ)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</si>
  <si>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</si>
  <si>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</si>
  <si>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</si>
  <si>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เจ้าหนี้การค้าและเจ้าหนี้อื่น</t>
  </si>
  <si>
    <t>เงินกู้ยืมระยะยาวจากสถาบันการเงินที่ถึงกำหนด</t>
  </si>
  <si>
    <t xml:space="preserve">   ชำระภายในหนึ่งปี</t>
  </si>
  <si>
    <t>หุ้นกู้ชนิดไม่มีประกันที่ถึงกำหนดชำระภายในหนึ่งปี</t>
  </si>
  <si>
    <t>ภาษีเงินได้ค้างจ่าย</t>
  </si>
  <si>
    <t>เงินรับล่วงหน้าจากลูกค้า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</si>
  <si>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</si>
  <si>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</si>
  <si>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</si>
  <si>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เงินกู้ยืมระยะยาวจากบริษัทย่อย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</si>
  <si>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</si>
  <si>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</si>
  <si>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สำรองผลประโยชน์ระยะยาวของพนักงาน</t>
  </si>
  <si>
    <t>ประมาณการหนี้สินระยะยาว - ประมาณการหนี้สิน</t>
  </si>
  <si>
    <t xml:space="preserve">   เกี่ยวกับคดีฟ้องร้อง</t>
  </si>
  <si>
    <t>หนี้สินภาษีเงินได้รอการตัดบัญชี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</si>
  <si>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</si>
  <si>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</si>
  <si>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</si>
  <si>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</si>
  <si>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</si>
  <si>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 </t>
  </si>
  <si>
    <t xml:space="preserve">      หุ้นสามัญ 211,675,358 หุ้น มูลค่าหุ้นละ 10 บาท</t>
  </si>
  <si>
    <t xml:space="preserve">   ทุนที่ออกและชำระเต็มมูลค่าแล้ว</t>
  </si>
  <si>
    <t xml:space="preserve">      หุ้นสามัญ 166,682,701 หุ้น มูลค่าหุ้นละ 10 บาท</t>
  </si>
  <si>
    <t>ส่วนเกินมูลค่าหุ้นสามัญ</t>
  </si>
  <si>
    <t>ทุนสำรอง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</si>
  <si>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</si>
  <si>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</si>
  <si>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</si>
  <si>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องค์ประกอบอื่นของส่วนของผู้ถือหุ้น</t>
  </si>
  <si>
    <t>ส่วนของผู้ถือหุ้นของบริษัทฯ</t>
  </si>
  <si>
    <t>ส่วนของผู้มีส่วนได้เสียที่ไม่มีอำนาจควบคุมของบริษัทย่อย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</si>
  <si>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</si>
  <si>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</si>
  <si>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</si>
  <si>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ณ วันที่ 30 มิถุนายน 2561</t>
  </si>
  <si>
    <t>30 มิถุนายน 2561</t>
  </si>
  <si>
    <t>(ยังไม่ได้ตรวจสอบ แต่สอบทานแล้ว)</t>
  </si>
  <si>
    <t>งบกำไรขาดทุน</t>
  </si>
  <si>
    <t>(หน่วย: พันบาท ยกเว้นกำไรต่อหุ้นแสดงเป็นบาท)</t>
  </si>
  <si>
    <t>รายได้</t>
  </si>
  <si>
    <t>รายได้จากกิจการโรงแรม</t>
  </si>
  <si>
    <t>รายได้จากกิจการพัฒนาอสังหาริมทรัพย์</t>
  </si>
  <si>
    <t>รายได้จากกิจการให้เช่าพื้นที่อาคารสำนักงาน</t>
  </si>
  <si>
    <t>ดอกเบี้ยรับ</t>
  </si>
  <si>
    <t>รายได้อื่น</t>
  </si>
  <si>
    <t>รวมรายได้</t>
  </si>
  <si>
    <t>ค่าใช้จ่าย</t>
  </si>
  <si>
    <t>ต้นทุนของกิจการโรงแรม</t>
  </si>
  <si>
    <t>ต้นทุนของกิจการพัฒนาอสังหาริมทรัพย์</t>
  </si>
  <si>
    <t>ต้นทุนของกิจการให้เช่าพื้นที่อาคารสำนักงาน</t>
  </si>
  <si>
    <t>ค่าใช้จ่ายในการขาย</t>
  </si>
  <si>
    <t>ค่าใช้จ่ายในการบริหาร</t>
  </si>
  <si>
    <t>รวมค่าใช้จ่าย</t>
  </si>
  <si>
    <t xml:space="preserve">กำไร (ขาดทุน) ก่อนส่วนแบ่งขาดทุนจากเงินลงทุนในบริษัทร่วม </t>
  </si>
  <si>
    <t xml:space="preserve">  ค่าใช้จ่ายทางการเงินและค่าใช้จ่ายภาษีเงินได้</t>
  </si>
  <si>
    <t>ส่วนแบ่งขาดทุนจากเงินลงทุนในบริษัทร่วม</t>
  </si>
  <si>
    <t>กำไร (ขาดทุน) ก่อนค่าใช้จ่ายทางการเงินและค่าใช้จ่ายภาษีเงินได้</t>
  </si>
  <si>
    <t>ค่าใช้จ่ายทางการเงิน</t>
  </si>
  <si>
    <t>ค่าใช้จ่ายภาษีเงินได้</t>
  </si>
  <si>
    <t>กำไร (ขาดทุน) สำหรับงวด</t>
  </si>
  <si>
    <t>การแบ่งปันกำไร (ขาดทุน)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</si>
  <si>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</si>
  <si>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</si>
  <si>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>กำไรต่อหุ้นขั้นพื้นฐาน</t>
  </si>
  <si>
    <t>กำไร (ขาดทุน) ส่วนที่เป็นของผู้ถือหุ้นของบริษัทฯ</t>
  </si>
  <si>
    <t>งบกำไรขาดทุนเบ็ดเสร็จ</t>
  </si>
  <si>
    <t xml:space="preserve">กำไรขาดทุนเบ็ดเสร็จอื่น </t>
  </si>
  <si>
    <t>รายการที่จะถูกบันทึกในส่วนของกำไรหรือขาดทุนในภายหลัง</t>
  </si>
  <si>
    <t>ส่วนแบ่งกำไรขาดทุนเบ็ดเสร็จอื่นในบริษัทร่วม</t>
  </si>
  <si>
    <t>กำไรขาดทุนเบ็ดเสร็จอื่นสำหรับงวด</t>
  </si>
  <si>
    <t>กำไรขาดทุนเบ็ดเสร็จรวมสำหรับงวด</t>
  </si>
  <si>
    <t>การแบ่งปันกำไรขาดทุนเบ็ดเสร็จรวม</t>
  </si>
  <si>
    <t>กำไรก่อนค่าใช้จ่ายทางการเงินและค่าใช้จ่ายภาษีเงินได้</t>
  </si>
  <si>
    <t>กำไร (ขาดทุน) ก่อนค่าใช้จ่ายภาษีเงินได้</t>
  </si>
  <si>
    <t>กำไรขาดทุนเบ็ดเสร็จอื่น</t>
  </si>
  <si>
    <t>สำหรับงวดสามเดือนสิ้นสุดวันที่ 30 มิถุนายน 2561</t>
  </si>
  <si>
    <t>งบแสดงการเปลี่ยนแปลงส่วนของผู้ถือหุ้น</t>
  </si>
  <si>
    <t>ส่วนของผู้มี</t>
  </si>
  <si>
    <t>ผลต่างจากการ</t>
  </si>
  <si>
    <t>ส่วนได้เสียที่</t>
  </si>
  <si>
    <t>แปลงค่างบการเงิน</t>
  </si>
  <si>
    <t>ส่วนเกินทุน</t>
  </si>
  <si>
    <t>ส่วนแบ่งกำไร</t>
  </si>
  <si>
    <t>รวม</t>
  </si>
  <si>
    <t>ไม่มีอำนาจ</t>
  </si>
  <si>
    <t>ส่วนเกิน</t>
  </si>
  <si>
    <t>จัดสรรแล้ว -</t>
  </si>
  <si>
    <t>ที่เป็นเงินตรา</t>
  </si>
  <si>
    <t>จากการ</t>
  </si>
  <si>
    <t>ขาดทุนเบ็ดเสร็จอื่น</t>
  </si>
  <si>
    <t>องค์ประกอบอื่น</t>
  </si>
  <si>
    <t>ควบคุม</t>
  </si>
  <si>
    <t>ส่วนของ</t>
  </si>
  <si>
    <t>มูลค่าหุ้นสามัญ</t>
  </si>
  <si>
    <t>สำรองตามกฎหมาย</t>
  </si>
  <si>
    <t>ยังไม่ได้จัดสรร</t>
  </si>
  <si>
    <t>ต่างประเทศ</t>
  </si>
  <si>
    <t>ตีราคาสินทรัพย์</t>
  </si>
  <si>
    <t>ในบริษัทร่วม</t>
  </si>
  <si>
    <t>ของส่วนของผู้ถือหุ้น</t>
  </si>
  <si>
    <t>ของบริษัทฯ</t>
  </si>
  <si>
    <t>ของบริษัทย่อย</t>
  </si>
  <si>
    <t>ผู้ถือหุ้น</t>
  </si>
  <si>
    <t>ยอดคงเหลือ ณ วันที่ 1 มกราคม 2560</t>
  </si>
  <si>
    <t>กำไรสำหรับงวด</t>
  </si>
  <si>
    <t xml:space="preserve">กำไรขาดทุนเบ็ดเสร็จรวมสำหรับงวด </t>
  </si>
  <si>
    <t>ยอดคงเหลือ ณ วันที่ 1 มกราคม 2561</t>
  </si>
  <si>
    <t>โอนกลับส่วนเกินทุนจากการตีราคา</t>
  </si>
  <si>
    <t xml:space="preserve">   สำหรับการขายสินทรัพย์</t>
  </si>
  <si>
    <t>สำหรับงวดหกเดือนสิ้นสุดวันที่ 30 มิถุนายน 2561</t>
  </si>
  <si>
    <t>ยอดคงเหลือ ณ วันที่ 30 มิถุนายน 2560</t>
  </si>
  <si>
    <t>ขาดทุนสำหรับงวด</t>
  </si>
  <si>
    <t>เงินปันผลจ่าย (หมายเหตุ 20)</t>
  </si>
  <si>
    <t>ยอดคงเหลือ ณ วันที่ 30 มิถุนายน 2561</t>
  </si>
  <si>
    <t>งบแสดงการเปลี่ยนแปลงส่วนของผู้ถือหุ้น (ต่อ)</t>
  </si>
  <si>
    <t>ส่วนเกินทุนจากการ</t>
  </si>
  <si>
    <t>รวมองค์ประกอบอื่น</t>
  </si>
  <si>
    <t>รวมส่วนของ</t>
  </si>
  <si>
    <t>งบกระแสเงินสด</t>
  </si>
  <si>
    <t>กระแสเงินสดจากกิจกรรมดำเนินงาน</t>
  </si>
  <si>
    <t>รายการปรับกระทบยอดกำไร (ขาดทุน) ก่อนค่าใช้จ่ายภาษีเงินได้ให้เป็น</t>
  </si>
  <si>
    <t xml:space="preserve">   เงินสดรับ (จ่าย) จากกิจกรรมดำเนินงาน</t>
  </si>
  <si>
    <t xml:space="preserve">   ค่าเสื่อมราคา</t>
  </si>
  <si>
    <t xml:space="preserve">   ตัดจำหน่ายสิทธิการเช่า</t>
  </si>
  <si>
    <t xml:space="preserve">   ตัดจำหน่ายค่าใช้จ่ายทางตรงในการออกหุ้นกู้</t>
  </si>
  <si>
    <t xml:space="preserve">   ค่าเผื่อหนี้สงสัยจะสูญ (โอนกลับ)</t>
  </si>
  <si>
    <t xml:space="preserve">   การปรับลดสินค้าคงเหลือให้เป็นมูลค่าสุทธิที่จะได้รับ</t>
  </si>
  <si>
    <t xml:space="preserve">   ขาดทุน (กำไร) จากการขายที่ดิน อาคารและอุปกรณ์</t>
  </si>
  <si>
    <t xml:space="preserve">   ตัดจำหน่ายที่ดิน อาคารและอุปกรณ์</t>
  </si>
  <si>
    <t xml:space="preserve">   รายได้เงินปันผลจากเงินลงทุนในบริษัทร่วม</t>
  </si>
  <si>
    <t xml:space="preserve">   สำรองผลประโยชน์ระยะยาวของพนักงาน</t>
  </si>
  <si>
    <t xml:space="preserve">   รายได้จากการริบคืนอสังหาริมทรัพย์</t>
  </si>
  <si>
    <t xml:space="preserve">   ดอกเบี้ยรับ</t>
  </si>
  <si>
    <t xml:space="preserve">   ดอกเบี้ยจ่าย</t>
  </si>
  <si>
    <t>กำไร (ขาดทุน) 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</si>
  <si>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</si>
  <si>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</si>
  <si>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ลูกหนี้การค้าและลูกหนี้อื่น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</si>
  <si>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</si>
  <si>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</si>
  <si>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</si>
  <si>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ลูกหนี้การค้าระยะยาว</t>
  </si>
  <si>
    <t xml:space="preserve">   สินทรัพย์ไม่หมุนเวียนอื่น</t>
  </si>
  <si>
    <t>หนี้สินดำเนินงานเพิ่มขึ้น (ลดลง)</t>
  </si>
  <si>
    <t xml:space="preserve">   เจ้าหนี้การค้าและเจ้าหนี้อื่น</t>
  </si>
  <si>
    <t xml:space="preserve">   เงินรับล่วงหน้าจากลูกค้า</t>
  </si>
  <si>
    <t xml:space="preserve">   หนี้สินหมุนเวียนอื่น</t>
  </si>
  <si>
    <t xml:space="preserve">   หนี้สินไม่หมุนเวียนอื่น</t>
  </si>
  <si>
    <t>เงินสดจาก (ใช้ไปใน) กิจกรรมดำเนินงาน</t>
  </si>
  <si>
    <t xml:space="preserve">   รับดอกเบี้ย</t>
  </si>
  <si>
    <t xml:space="preserve">   จ่ายดอกเบี้ย</t>
  </si>
  <si>
    <t xml:space="preserve">   จ่ายภาษีเงินได้</t>
  </si>
  <si>
    <t>เงินสดสุทธิจาก (ใช้ไปใน) กิจกรรมดำเนินงาน</t>
  </si>
  <si>
    <t>งบกระแสเงินสด (ต่อ)</t>
  </si>
  <si>
    <t>กระแสเงินสดจากกิจกรรมลงทุน</t>
  </si>
  <si>
    <t>เงินลงทุนชั่วคราว - เงินฝากประจำระยะสั้นเพิ่มขึ้น</t>
  </si>
  <si>
    <t>เงินสดรับจากเงินให้กู้ยืมระยะยาวแก่บริษัทย่อย</t>
  </si>
  <si>
    <t>เงินสดจ่ายสำหรับเงินให้กู้ยืมระยะยาวแก่บริษัทย่อย</t>
  </si>
  <si>
    <t>เงินสดจ่ายซื้ออสังหาริมทรัพย์เพื่อการลงทุน</t>
  </si>
  <si>
    <t>เงินสดรับจากการขายที่ดิน อาคารและอุปกรณ์</t>
  </si>
  <si>
    <t>เงินสดจ่ายซื้อที่ดิน อาคารและอุปกรณ์</t>
  </si>
  <si>
    <t>เงินปันผลรับจากเงินลงทุนในบริษัทร่วม</t>
  </si>
  <si>
    <t>เงินสดสุทธิจาก (ใช้ไปใน) กิจกรรมลงทุน</t>
  </si>
  <si>
    <t>กระแสเงินสดจากกิจกรรมจัดหาเงิน</t>
  </si>
  <si>
    <t>จ่ายเงินปันผล</t>
  </si>
  <si>
    <t>เงินกู้ยืมระยะสั้นจากสถาบันการเงินลดลง</t>
  </si>
  <si>
    <t>รับเงินกู้ยืมระยะยาวจากบริษัทย่อย</t>
  </si>
  <si>
    <t>ชำระคืนเงินกู้ยืมระยะยาวจากบริษัทย่อย</t>
  </si>
  <si>
    <t>รับเงินกู้ยืมระยะยาวจากสถาบันการเงิน</t>
  </si>
  <si>
    <t>ชำระคืนเงินกู้ยืมระยะยาวจากสถาบันการเงิน</t>
  </si>
  <si>
    <t>ผลต่างจากการแปลงค่างบการเงินที่เป็นเงินตราต่างประเทศสุทธิ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</si>
  <si>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</si>
  <si>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</si>
  <si>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</si>
  <si>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>ข้อมูลกระแสเงินสดเปิดเผยเพิ่มเติม</t>
  </si>
  <si>
    <t>รายการที่ไม่ใช่เงินสด</t>
  </si>
  <si>
    <t xml:space="preserve">   ส่วนแบ่งกำไรขาดทุนเบ็ดเสร็จอื่นในบริษัทร่วม</t>
  </si>
  <si>
    <t xml:space="preserve">   โอนกลับส่วนเกินทุนจากการตีราคาสำหรับการขายสินทรัพย์</t>
  </si>
  <si>
    <t xml:space="preserve">   ดอกเบี้ยจ่ายที่บันทึกเป็นต้นทุนการพัฒนาอสังหาริมทรัพย์</t>
  </si>
  <si>
    <t xml:space="preserve"> - </t>
  </si>
  <si>
    <t xml:space="preserve">                                -</t>
  </si>
  <si>
    <t xml:space="preserve">                             -</t>
  </si>
  <si>
    <t xml:space="preserve">                                 -</t>
  </si>
  <si>
    <t xml:space="preserve">                                       -</t>
  </si>
  <si>
    <t xml:space="preserve">                            -</t>
  </si>
  <si>
    <t xml:space="preserve">                         -</t>
  </si>
  <si>
    <t xml:space="preserve">                                          -</t>
  </si>
  <si>
    <t>ผลต่างของอัตราแลกเปลี่ยนจากการแปลงค่างบการเงินที่เป็น</t>
  </si>
  <si>
    <t xml:space="preserve">   เงินตราต่างประเทศ</t>
  </si>
  <si>
    <t>ชำระเต็มมูลค่าแล้ว</t>
  </si>
  <si>
    <t>ทุนเรือนหุ้นที่ออกและ</t>
  </si>
  <si>
    <t>21, 25</t>
  </si>
  <si>
    <t xml:space="preserve">กำไรก่อนส่วนแบ่งกำไร (ขาดทุน) จากเงินลงทุนในบริษัทร่วม </t>
  </si>
  <si>
    <t>ส่วนแบ่งกำไร (ขาดทุน) จากเงินลงทุนในบริษัทร่วม</t>
  </si>
  <si>
    <t>บริษัทย่อยชำระบัญชี</t>
  </si>
  <si>
    <t xml:space="preserve">   ประมาณการหนี้สินเกี่ยวกับคดีฟ้องร้อง (โอนกลับ)</t>
  </si>
  <si>
    <t>เงินสดจ่ายซื้อเงินลงทุนในบริษัทร่วม</t>
  </si>
  <si>
    <t xml:space="preserve">   ค่าเผื่อการด้อยค่าของเงินมัดจำสำหรับซื้อที่ดิน</t>
  </si>
  <si>
    <t xml:space="preserve">   ประมาณการหนี้สินระยะยาว - ประมาณการหนี้สินเกี่ยวกับคดีฟ้องร้อง</t>
  </si>
  <si>
    <t>เงินสดและรายการเทียบเท่าเงินสดลดลงจากบริษัทย่อยชำระบัญชี</t>
  </si>
  <si>
    <t>เงินสดสุทธิใช้ไปในกิจกรรมจัดหาเงิน</t>
  </si>
  <si>
    <t xml:space="preserve">สำหรับงวดหกเดือนสิ้นสุดวันที่ 30 มิถุนายน 2561 </t>
  </si>
  <si>
    <t xml:space="preserve">   ส่วนแบ่งขาดทุน (กำไร) จากเงินลงทุนในบริษัทร่วม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</si>
</sst>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_);_(* \(#,##0.00\);_(* &quot;-&quot;_);_(@_)"/>
  </numFmts>
  <fonts count="1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3.5"/>
      <name val="Angsana New"/>
      <family val="1"/>
    </font>
    <font>
      <sz val="13.5"/>
      <name val="Angsana New"/>
      <family val="1"/>
    </font>
    <font>
      <u/>
      <sz val="13.5"/>
      <name val="Angsana New"/>
      <family val="1"/>
    </font>
    <font>
      <i/>
      <sz val="13.5"/>
      <name val="Angsana New"/>
      <family val="1"/>
    </font>
    <font>
      <sz val="10"/>
      <color indexed="8"/>
      <name val="Arial"/>
      <family val="2"/>
    </font>
    <font>
      <sz val="14"/>
      <name val="CordiaUPC"/>
      <family val="2"/>
      <charset val="222"/>
    </font>
    <font>
      <b/>
      <sz val="12"/>
      <name val="Angsana New"/>
      <family val="1"/>
    </font>
    <font>
      <sz val="12"/>
      <name val="Angsana New"/>
      <family val="1"/>
    </font>
    <font>
      <sz val="11"/>
      <name val="Angsana New"/>
      <family val="1"/>
    </font>
    <font>
      <b/>
      <sz val="11"/>
      <name val="Angsana New"/>
      <family val="1"/>
    </font>
    <font>
      <u/>
      <sz val="11"/>
      <name val="Angsana New"/>
      <family val="1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  <xf numFmtId="0" fontId="7" fillId="0" borderId="0"/>
    <xf numFmtId="43" fontId="1" fillId="0" borderId="0" applyFont="0" applyFill="0" applyBorder="0" applyAlignment="0" applyProtection="0"/>
  </cellStyleXfs>
  <cellXfs count="138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164" fontId="3" fillId="0" borderId="0" xfId="2" applyNumberFormat="1" applyFont="1" applyFill="1" applyAlignment="1">
      <alignment vertical="center"/>
    </xf>
    <xf numFmtId="38" fontId="3" fillId="0" borderId="0" xfId="0" applyNumberFormat="1" applyFont="1" applyFill="1" applyAlignment="1">
      <alignment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1" fontId="3" fillId="0" borderId="0" xfId="0" quotePrefix="1" applyNumberFormat="1" applyFont="1" applyFill="1" applyAlignment="1">
      <alignment horizontal="right" vertical="center"/>
    </xf>
    <xf numFmtId="41" fontId="3" fillId="0" borderId="0" xfId="1" applyNumberFormat="1" applyFont="1" applyFill="1" applyAlignment="1">
      <alignment vertical="center"/>
    </xf>
    <xf numFmtId="41" fontId="3" fillId="0" borderId="0" xfId="1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41" fontId="3" fillId="0" borderId="3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vertical="center"/>
    </xf>
    <xf numFmtId="37" fontId="3" fillId="0" borderId="2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vertical="top"/>
    </xf>
    <xf numFmtId="37" fontId="3" fillId="0" borderId="1" xfId="0" applyNumberFormat="1" applyFont="1" applyFill="1" applyBorder="1" applyAlignment="1">
      <alignment vertical="center"/>
    </xf>
    <xf numFmtId="37" fontId="3" fillId="0" borderId="0" xfId="0" applyNumberFormat="1" applyFont="1" applyFill="1" applyBorder="1" applyAlignment="1">
      <alignment vertical="center"/>
    </xf>
    <xf numFmtId="14" fontId="3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Border="1" applyAlignment="1">
      <alignment horizontal="left" vertical="top"/>
    </xf>
    <xf numFmtId="0" fontId="3" fillId="0" borderId="0" xfId="0" applyNumberFormat="1" applyFont="1" applyFill="1" applyAlignment="1">
      <alignment horizontal="left" vertical="top"/>
    </xf>
    <xf numFmtId="0" fontId="3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Continuous" vertical="center"/>
    </xf>
    <xf numFmtId="0" fontId="2" fillId="0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1" xfId="3" applyNumberFormat="1" applyFont="1" applyFill="1" applyBorder="1" applyAlignment="1">
      <alignment vertical="center"/>
    </xf>
    <xf numFmtId="41" fontId="3" fillId="3" borderId="0" xfId="0" applyNumberFormat="1" applyFont="1" applyFill="1" applyAlignment="1">
      <alignment vertical="center"/>
    </xf>
    <xf numFmtId="41" fontId="3" fillId="0" borderId="0" xfId="3" applyNumberFormat="1" applyFont="1" applyFill="1" applyAlignment="1">
      <alignment vertical="center"/>
    </xf>
    <xf numFmtId="41" fontId="3" fillId="0" borderId="1" xfId="0" quotePrefix="1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41" fontId="3" fillId="0" borderId="0" xfId="3" applyNumberFormat="1" applyFont="1" applyFill="1" applyBorder="1" applyAlignment="1">
      <alignment horizontal="right" vertical="center"/>
    </xf>
    <xf numFmtId="41" fontId="3" fillId="0" borderId="0" xfId="3" quotePrefix="1" applyNumberFormat="1" applyFont="1" applyFill="1" applyBorder="1" applyAlignment="1">
      <alignment horizontal="right" vertical="center"/>
    </xf>
    <xf numFmtId="41" fontId="3" fillId="3" borderId="1" xfId="0" applyNumberFormat="1" applyFont="1" applyFill="1" applyBorder="1" applyAlignment="1">
      <alignment horizontal="right" vertical="center"/>
    </xf>
    <xf numFmtId="41" fontId="3" fillId="0" borderId="5" xfId="3" applyNumberFormat="1" applyFont="1" applyFill="1" applyBorder="1" applyAlignment="1">
      <alignment vertical="center"/>
    </xf>
    <xf numFmtId="0" fontId="2" fillId="0" borderId="0" xfId="0" applyNumberFormat="1" applyFont="1" applyFill="1" applyAlignment="1">
      <alignment vertical="center"/>
    </xf>
    <xf numFmtId="164" fontId="3" fillId="0" borderId="0" xfId="2" applyNumberFormat="1" applyFont="1" applyFill="1" applyBorder="1" applyAlignment="1">
      <alignment vertical="center"/>
    </xf>
    <xf numFmtId="41" fontId="3" fillId="0" borderId="3" xfId="3" applyNumberFormat="1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  <xf numFmtId="165" fontId="3" fillId="0" borderId="3" xfId="3" applyNumberFormat="1" applyFont="1" applyFill="1" applyBorder="1" applyAlignment="1">
      <alignment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37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centerContinuous" vertical="center"/>
    </xf>
    <xf numFmtId="37" fontId="3" fillId="0" borderId="0" xfId="0" applyNumberFormat="1" applyFont="1" applyFill="1" applyAlignment="1">
      <alignment horizontal="centerContinuous" vertical="center"/>
    </xf>
    <xf numFmtId="37" fontId="2" fillId="0" borderId="1" xfId="0" applyNumberFormat="1" applyFont="1" applyFill="1" applyBorder="1" applyAlignment="1">
      <alignment horizontal="centerContinuous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centerContinuous" vertical="center"/>
    </xf>
    <xf numFmtId="0" fontId="4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43" fontId="3" fillId="0" borderId="0" xfId="0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2" xfId="3" applyNumberFormat="1" applyFont="1" applyFill="1" applyBorder="1" applyAlignment="1">
      <alignment vertical="center"/>
    </xf>
    <xf numFmtId="41" fontId="3" fillId="0" borderId="0" xfId="3" applyNumberFormat="1" applyFont="1" applyFill="1" applyBorder="1" applyAlignment="1">
      <alignment vertical="center"/>
    </xf>
    <xf numFmtId="164" fontId="3" fillId="0" borderId="3" xfId="2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1" fontId="9" fillId="0" borderId="0" xfId="0" applyNumberFormat="1" applyFont="1" applyFill="1" applyBorder="1" applyAlignment="1">
      <alignment horizontal="right" vertical="center"/>
    </xf>
    <xf numFmtId="41" fontId="9" fillId="0" borderId="0" xfId="0" applyNumberFormat="1" applyFont="1" applyFill="1" applyBorder="1" applyAlignment="1">
      <alignment vertical="center"/>
    </xf>
    <xf numFmtId="41" fontId="9" fillId="0" borderId="1" xfId="0" applyNumberFormat="1" applyFont="1" applyFill="1" applyBorder="1" applyAlignment="1">
      <alignment horizontal="right" vertical="center"/>
    </xf>
    <xf numFmtId="41" fontId="9" fillId="0" borderId="1" xfId="0" applyNumberFormat="1" applyFont="1" applyFill="1" applyBorder="1" applyAlignment="1">
      <alignment vertical="center"/>
    </xf>
    <xf numFmtId="41" fontId="9" fillId="0" borderId="0" xfId="0" applyNumberFormat="1" applyFont="1" applyFill="1" applyBorder="1" applyAlignment="1">
      <alignment horizontal="left" vertical="center"/>
    </xf>
    <xf numFmtId="41" fontId="9" fillId="0" borderId="5" xfId="0" applyNumberFormat="1" applyFont="1" applyFill="1" applyBorder="1" applyAlignment="1">
      <alignment horizontal="right" vertical="center"/>
    </xf>
    <xf numFmtId="41" fontId="9" fillId="0" borderId="6" xfId="0" applyNumberFormat="1" applyFont="1" applyFill="1" applyBorder="1" applyAlignment="1">
      <alignment horizontal="right" vertical="center"/>
    </xf>
    <xf numFmtId="41" fontId="9" fillId="0" borderId="0" xfId="0" applyNumberFormat="1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1" fontId="10" fillId="0" borderId="0" xfId="0" applyNumberFormat="1" applyFont="1" applyFill="1" applyBorder="1" applyAlignment="1">
      <alignment horizontal="right" vertical="center"/>
    </xf>
    <xf numFmtId="41" fontId="10" fillId="0" borderId="0" xfId="0" applyNumberFormat="1" applyFont="1" applyFill="1" applyBorder="1" applyAlignment="1">
      <alignment vertical="center"/>
    </xf>
    <xf numFmtId="41" fontId="10" fillId="0" borderId="6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41" fontId="10" fillId="0" borderId="1" xfId="0" applyNumberFormat="1" applyFont="1" applyFill="1" applyBorder="1" applyAlignment="1">
      <alignment horizontal="left" vertical="center"/>
    </xf>
    <xf numFmtId="41" fontId="10" fillId="0" borderId="0" xfId="0" applyNumberFormat="1" applyFont="1" applyFill="1" applyBorder="1" applyAlignment="1">
      <alignment horizontal="left" vertical="center"/>
    </xf>
    <xf numFmtId="41" fontId="10" fillId="0" borderId="1" xfId="0" applyNumberFormat="1" applyFont="1" applyFill="1" applyBorder="1" applyAlignment="1">
      <alignment horizontal="right" vertical="center"/>
    </xf>
    <xf numFmtId="41" fontId="10" fillId="0" borderId="5" xfId="0" applyNumberFormat="1" applyFont="1" applyFill="1" applyBorder="1" applyAlignment="1">
      <alignment horizontal="right" vertical="center"/>
    </xf>
    <xf numFmtId="0" fontId="10" fillId="0" borderId="0" xfId="4" applyFont="1" applyFill="1" applyAlignment="1">
      <alignment vertical="center"/>
    </xf>
    <xf numFmtId="0" fontId="10" fillId="0" borderId="0" xfId="4" applyFont="1" applyFill="1" applyBorder="1" applyAlignment="1">
      <alignment vertical="center"/>
    </xf>
    <xf numFmtId="41" fontId="10" fillId="0" borderId="0" xfId="0" applyNumberFormat="1" applyFont="1" applyAlignment="1">
      <alignment vertical="center"/>
    </xf>
    <xf numFmtId="41" fontId="10" fillId="0" borderId="0" xfId="0" applyNumberFormat="1" applyFont="1" applyFill="1" applyAlignment="1">
      <alignment vertical="center"/>
    </xf>
    <xf numFmtId="41" fontId="10" fillId="0" borderId="6" xfId="0" applyNumberFormat="1" applyFont="1" applyFill="1" applyBorder="1" applyAlignment="1">
      <alignment horizontal="left" vertical="center"/>
    </xf>
    <xf numFmtId="37" fontId="3" fillId="0" borderId="0" xfId="0" applyNumberFormat="1" applyFont="1" applyFill="1" applyAlignment="1">
      <alignment horizontal="right" vertical="center"/>
    </xf>
    <xf numFmtId="0" fontId="3" fillId="0" borderId="0" xfId="3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164" fontId="3" fillId="0" borderId="0" xfId="5" applyNumberFormat="1" applyFont="1" applyFill="1" applyAlignment="1">
      <alignment vertical="center"/>
    </xf>
    <xf numFmtId="3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41" fontId="1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1" fontId="13" fillId="0" borderId="0" xfId="0" applyNumberFormat="1" applyFont="1" applyFill="1" applyAlignment="1">
      <alignment vertical="center"/>
    </xf>
    <xf numFmtId="41" fontId="13" fillId="0" borderId="0" xfId="0" applyNumberFormat="1" applyFont="1" applyFill="1" applyAlignment="1">
      <alignment vertical="center"/>
    </xf>
    <xf numFmtId="41" fontId="13" fillId="0" borderId="1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41" fontId="10" fillId="0" borderId="3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6">
    <cellStyle name="Comma 2" xfId="2"/>
    <cellStyle name="Comma 3" xfId="5"/>
    <cellStyle name="Normal" xfId="0" builtinId="0"/>
    <cellStyle name="Normal 2" xfId="4"/>
    <cellStyle name="Normal 3" xfId="3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1"/>
  <sheetViews>
    <sheetView showGridLines="0" topLeftCell="A78" zoomScaleNormal="100" zoomScaleSheetLayoutView="70" workbookViewId="0">
      <selection activeCell="D87" sqref="D87"/>
    </sheetView>
  </sheetViews>
  <sheetFormatPr defaultColWidth="9.140625" defaultRowHeight="22.5" customHeight="1" x14ac:dyDescent="0.2"/>
  <cols>
    <col min="1" max="1" width="36.28515625" style="4" customWidth="1"/>
    <col min="2" max="2" width="7.42578125" style="4" customWidth="1"/>
    <col min="3" max="3" width="0.85546875" style="4" customWidth="1"/>
    <col min="4" max="4" width="12.7109375" style="4" customWidth="1"/>
    <col min="5" max="5" width="0.85546875" style="4" customWidth="1"/>
    <col min="6" max="6" width="12.7109375" style="4" customWidth="1"/>
    <col min="7" max="7" width="0.85546875" style="4" customWidth="1"/>
    <col min="8" max="8" width="12.7109375" style="4" customWidth="1"/>
    <col min="9" max="9" width="0.85546875" style="4" customWidth="1"/>
    <col min="10" max="10" width="12.7109375" style="4" customWidth="1"/>
    <col min="11" max="11" width="1" style="4" customWidth="1"/>
    <col min="12" max="12" width="9.140625" style="4"/>
    <col min="13" max="13" width="15.85546875" style="4" customWidth="1"/>
    <col min="14" max="16384" width="9.140625" style="4"/>
  </cols>
  <sheetData>
    <row r="1" spans="1:15" s="1" customFormat="1" ht="20.25" x14ac:dyDescent="0.2">
      <c r="A1" s="1" t="s">
        <v>0</v>
      </c>
    </row>
    <row r="2" spans="1:15" s="1" customFormat="1" ht="20.25" x14ac:dyDescent="0.2">
      <c r="A2" s="1" t="s">
        <v>1</v>
      </c>
    </row>
    <row r="3" spans="1:15" s="1" customFormat="1" ht="20.25" x14ac:dyDescent="0.2">
      <c r="A3" s="1" t="s">
        <v>76</v>
      </c>
    </row>
    <row r="4" spans="1:15" ht="19.5" x14ac:dyDescent="0.2">
      <c r="A4" s="2"/>
      <c r="B4" s="2"/>
      <c r="C4" s="2"/>
      <c r="D4" s="2"/>
      <c r="E4" s="2"/>
      <c r="F4" s="2"/>
      <c r="G4" s="2"/>
      <c r="H4" s="2"/>
      <c r="I4" s="2"/>
      <c r="J4" s="3" t="s">
        <v>2</v>
      </c>
    </row>
    <row r="5" spans="1:15" s="1" customFormat="1" ht="20.25" x14ac:dyDescent="0.2">
      <c r="A5" s="5"/>
      <c r="B5" s="5"/>
      <c r="C5" s="5"/>
      <c r="D5" s="129" t="s">
        <v>3</v>
      </c>
      <c r="E5" s="129"/>
      <c r="F5" s="129"/>
      <c r="G5" s="5"/>
      <c r="H5" s="129" t="s">
        <v>4</v>
      </c>
      <c r="I5" s="129"/>
      <c r="J5" s="129"/>
    </row>
    <row r="6" spans="1:15" ht="19.5" x14ac:dyDescent="0.2">
      <c r="B6" s="6" t="s">
        <v>5</v>
      </c>
      <c r="D6" s="6" t="s">
        <v>77</v>
      </c>
      <c r="F6" s="6" t="s">
        <v>6</v>
      </c>
      <c r="H6" s="6" t="s">
        <v>77</v>
      </c>
      <c r="J6" s="6" t="s">
        <v>6</v>
      </c>
    </row>
    <row r="7" spans="1:15" ht="19.5" x14ac:dyDescent="0.2">
      <c r="B7" s="6"/>
      <c r="D7" s="7" t="s">
        <v>7</v>
      </c>
      <c r="F7" s="7" t="s">
        <v>8</v>
      </c>
      <c r="H7" s="7" t="s">
        <v>7</v>
      </c>
      <c r="J7" s="7" t="s">
        <v>8</v>
      </c>
    </row>
    <row r="8" spans="1:15" ht="19.5" x14ac:dyDescent="0.2">
      <c r="B8" s="6"/>
      <c r="D8" s="7" t="s">
        <v>9</v>
      </c>
      <c r="F8" s="6"/>
      <c r="H8" s="7" t="s">
        <v>9</v>
      </c>
      <c r="J8" s="7"/>
    </row>
    <row r="9" spans="1:15" ht="20.25" x14ac:dyDescent="0.2">
      <c r="A9" s="1" t="s">
        <v>10</v>
      </c>
    </row>
    <row r="10" spans="1:15" ht="20.25" x14ac:dyDescent="0.2">
      <c r="A10" s="1" t="s">
        <v>11</v>
      </c>
    </row>
    <row r="11" spans="1:15" ht="19.5" x14ac:dyDescent="0.2">
      <c r="A11" s="4" t="s">
        <v>12</v>
      </c>
      <c r="B11" s="8">
        <v>3</v>
      </c>
      <c r="D11" s="9">
        <v>548452</v>
      </c>
      <c r="E11" s="9"/>
      <c r="F11" s="10">
        <v>1009981</v>
      </c>
      <c r="G11" s="9"/>
      <c r="H11" s="9">
        <v>17016</v>
      </c>
      <c r="I11" s="9"/>
      <c r="J11" s="23">
        <v>40238</v>
      </c>
      <c r="M11" s="11"/>
      <c r="O11" s="11"/>
    </row>
    <row r="12" spans="1:15" ht="19.5" x14ac:dyDescent="0.2">
      <c r="A12" s="4" t="s">
        <v>13</v>
      </c>
      <c r="B12" s="8"/>
      <c r="D12" s="9">
        <v>13064</v>
      </c>
      <c r="E12" s="9"/>
      <c r="F12" s="9">
        <v>13007</v>
      </c>
      <c r="G12" s="9"/>
      <c r="H12" s="9">
        <v>0</v>
      </c>
      <c r="I12" s="9"/>
      <c r="J12" s="23" t="s">
        <v>221</v>
      </c>
      <c r="M12" s="11"/>
    </row>
    <row r="13" spans="1:15" ht="19.5" x14ac:dyDescent="0.2">
      <c r="A13" s="4" t="s">
        <v>14</v>
      </c>
      <c r="B13" s="8">
        <v>4</v>
      </c>
      <c r="D13" s="9">
        <v>563500</v>
      </c>
      <c r="E13" s="9"/>
      <c r="F13" s="9">
        <v>704568</v>
      </c>
      <c r="G13" s="9"/>
      <c r="H13" s="9">
        <v>60495</v>
      </c>
      <c r="I13" s="9"/>
      <c r="J13" s="23">
        <v>46323</v>
      </c>
      <c r="M13" s="11"/>
    </row>
    <row r="14" spans="1:15" ht="19.5" x14ac:dyDescent="0.2">
      <c r="A14" s="4" t="s">
        <v>15</v>
      </c>
      <c r="B14" s="8"/>
      <c r="D14" s="9">
        <v>117004</v>
      </c>
      <c r="E14" s="9"/>
      <c r="F14" s="9">
        <v>112598</v>
      </c>
      <c r="G14" s="9"/>
      <c r="H14" s="9">
        <v>0</v>
      </c>
      <c r="I14" s="9"/>
      <c r="J14" s="23" t="s">
        <v>221</v>
      </c>
      <c r="M14" s="11"/>
    </row>
    <row r="15" spans="1:15" ht="19.5" x14ac:dyDescent="0.2">
      <c r="A15" s="4" t="s">
        <v>16</v>
      </c>
      <c r="B15" s="8">
        <v>6</v>
      </c>
      <c r="D15" s="9">
        <v>4067321</v>
      </c>
      <c r="E15" s="9"/>
      <c r="F15" s="9">
        <v>3985979</v>
      </c>
      <c r="G15" s="9"/>
      <c r="H15" s="9">
        <v>111429</v>
      </c>
      <c r="I15" s="9"/>
      <c r="J15" s="23">
        <v>127157</v>
      </c>
      <c r="M15" s="11"/>
    </row>
    <row r="16" spans="1:15" ht="19.5" x14ac:dyDescent="0.2">
      <c r="A16" s="4" t="s">
        <v>17</v>
      </c>
      <c r="B16" s="8"/>
      <c r="D16" s="13">
        <v>184064</v>
      </c>
      <c r="E16" s="9"/>
      <c r="F16" s="13">
        <v>138879</v>
      </c>
      <c r="G16" s="9"/>
      <c r="H16" s="13">
        <v>23299</v>
      </c>
      <c r="I16" s="9"/>
      <c r="J16" s="35">
        <v>14796</v>
      </c>
      <c r="M16" s="11"/>
    </row>
    <row r="17" spans="1:13" ht="20.25" x14ac:dyDescent="0.2">
      <c r="A17" s="1" t="s">
        <v>18</v>
      </c>
      <c r="B17" s="8"/>
      <c r="D17" s="14">
        <f>SUM(D11:D16)</f>
        <v>5493405</v>
      </c>
      <c r="E17" s="9"/>
      <c r="F17" s="14">
        <f>SUM(F11:F16)</f>
        <v>5965012</v>
      </c>
      <c r="G17" s="9"/>
      <c r="H17" s="14">
        <f>SUM(H11:H16)</f>
        <v>212239</v>
      </c>
      <c r="I17" s="9"/>
      <c r="J17" s="14">
        <f>SUM(J11:J16)</f>
        <v>228514</v>
      </c>
    </row>
    <row r="18" spans="1:13" ht="20.25" x14ac:dyDescent="0.2">
      <c r="A18" s="1" t="s">
        <v>19</v>
      </c>
      <c r="B18" s="8"/>
      <c r="D18" s="9"/>
      <c r="E18" s="9"/>
      <c r="F18" s="9"/>
      <c r="G18" s="9"/>
      <c r="H18" s="9"/>
      <c r="J18" s="9"/>
    </row>
    <row r="19" spans="1:13" ht="19.5" x14ac:dyDescent="0.2">
      <c r="A19" s="4" t="s">
        <v>20</v>
      </c>
      <c r="B19" s="8"/>
      <c r="D19" s="15">
        <v>41</v>
      </c>
      <c r="E19" s="9"/>
      <c r="F19" s="15">
        <v>41</v>
      </c>
      <c r="G19" s="9"/>
      <c r="H19" s="15">
        <v>0</v>
      </c>
      <c r="I19" s="117"/>
      <c r="J19" s="15" t="s">
        <v>222</v>
      </c>
      <c r="M19" s="11"/>
    </row>
    <row r="20" spans="1:13" ht="19.5" x14ac:dyDescent="0.2">
      <c r="A20" s="4" t="s">
        <v>21</v>
      </c>
      <c r="B20" s="8"/>
      <c r="D20" s="15">
        <v>2178</v>
      </c>
      <c r="E20" s="9"/>
      <c r="F20" s="15">
        <v>2178</v>
      </c>
      <c r="G20" s="9"/>
      <c r="H20" s="15">
        <v>2178</v>
      </c>
      <c r="I20" s="117"/>
      <c r="J20" s="15">
        <v>2178</v>
      </c>
      <c r="M20" s="11"/>
    </row>
    <row r="21" spans="1:13" ht="19.5" x14ac:dyDescent="0.2">
      <c r="A21" s="4" t="s">
        <v>22</v>
      </c>
      <c r="B21" s="8">
        <v>7</v>
      </c>
      <c r="D21" s="9">
        <v>325993</v>
      </c>
      <c r="E21" s="9"/>
      <c r="F21" s="9">
        <v>322175</v>
      </c>
      <c r="G21" s="9"/>
      <c r="H21" s="9">
        <v>0</v>
      </c>
      <c r="I21" s="117"/>
      <c r="J21" s="15" t="s">
        <v>222</v>
      </c>
      <c r="M21" s="11"/>
    </row>
    <row r="22" spans="1:13" ht="19.5" x14ac:dyDescent="0.2">
      <c r="A22" s="4" t="s">
        <v>23</v>
      </c>
      <c r="B22" s="8">
        <v>8</v>
      </c>
      <c r="D22" s="15">
        <v>0</v>
      </c>
      <c r="E22" s="9"/>
      <c r="F22" s="15" t="s">
        <v>222</v>
      </c>
      <c r="G22" s="9"/>
      <c r="H22" s="15">
        <v>4242655</v>
      </c>
      <c r="I22" s="117"/>
      <c r="J22" s="15">
        <v>4242655</v>
      </c>
      <c r="M22" s="11"/>
    </row>
    <row r="23" spans="1:13" ht="19.5" x14ac:dyDescent="0.2">
      <c r="A23" s="4" t="s">
        <v>24</v>
      </c>
      <c r="B23" s="8">
        <v>9</v>
      </c>
      <c r="D23" s="15">
        <v>988727</v>
      </c>
      <c r="E23" s="9"/>
      <c r="F23" s="15">
        <v>928399</v>
      </c>
      <c r="G23" s="9"/>
      <c r="H23" s="15">
        <v>777454</v>
      </c>
      <c r="I23" s="117"/>
      <c r="J23" s="15">
        <v>777454</v>
      </c>
      <c r="M23" s="11"/>
    </row>
    <row r="24" spans="1:13" ht="19.5" x14ac:dyDescent="0.2">
      <c r="A24" s="4" t="s">
        <v>25</v>
      </c>
      <c r="B24" s="8">
        <v>10</v>
      </c>
      <c r="D24" s="9">
        <v>606365</v>
      </c>
      <c r="E24" s="9"/>
      <c r="F24" s="9">
        <v>606365</v>
      </c>
      <c r="G24" s="9"/>
      <c r="H24" s="9">
        <v>0</v>
      </c>
      <c r="I24" s="117"/>
      <c r="J24" s="15" t="s">
        <v>222</v>
      </c>
      <c r="M24" s="11"/>
    </row>
    <row r="25" spans="1:13" ht="19.5" x14ac:dyDescent="0.2">
      <c r="A25" s="4" t="s">
        <v>26</v>
      </c>
      <c r="B25" s="8">
        <v>5</v>
      </c>
      <c r="D25" s="15">
        <v>0</v>
      </c>
      <c r="E25" s="9"/>
      <c r="F25" s="15" t="s">
        <v>222</v>
      </c>
      <c r="G25" s="9"/>
      <c r="H25" s="15">
        <v>910000</v>
      </c>
      <c r="I25" s="117"/>
      <c r="J25" s="15">
        <v>978001</v>
      </c>
      <c r="M25" s="11"/>
    </row>
    <row r="26" spans="1:13" ht="19.5" x14ac:dyDescent="0.2">
      <c r="A26" s="4" t="s">
        <v>27</v>
      </c>
      <c r="B26" s="8">
        <v>11</v>
      </c>
      <c r="D26" s="15">
        <v>1167061</v>
      </c>
      <c r="E26" s="9"/>
      <c r="F26" s="15">
        <v>1165334</v>
      </c>
      <c r="G26" s="9"/>
      <c r="H26" s="15">
        <v>185727</v>
      </c>
      <c r="I26" s="117"/>
      <c r="J26" s="15">
        <v>185727</v>
      </c>
      <c r="K26" s="15"/>
      <c r="L26" s="15"/>
      <c r="M26" s="11"/>
    </row>
    <row r="27" spans="1:13" ht="19.5" x14ac:dyDescent="0.2">
      <c r="A27" s="4" t="s">
        <v>28</v>
      </c>
      <c r="B27" s="8">
        <v>12</v>
      </c>
      <c r="D27" s="9">
        <v>11233082</v>
      </c>
      <c r="E27" s="9"/>
      <c r="F27" s="9">
        <v>11299858</v>
      </c>
      <c r="G27" s="9"/>
      <c r="H27" s="9">
        <v>60907</v>
      </c>
      <c r="I27" s="16"/>
      <c r="J27" s="9">
        <v>60216</v>
      </c>
      <c r="M27" s="11"/>
    </row>
    <row r="28" spans="1:13" ht="19.5" x14ac:dyDescent="0.2">
      <c r="A28" s="4" t="s">
        <v>29</v>
      </c>
      <c r="B28" s="8"/>
      <c r="D28" s="9">
        <v>103783</v>
      </c>
      <c r="E28" s="9"/>
      <c r="F28" s="9">
        <v>98128</v>
      </c>
      <c r="G28" s="9"/>
      <c r="H28" s="9">
        <v>0</v>
      </c>
      <c r="I28" s="16"/>
      <c r="J28" s="15" t="s">
        <v>222</v>
      </c>
      <c r="M28" s="11"/>
    </row>
    <row r="29" spans="1:13" ht="19.5" x14ac:dyDescent="0.2">
      <c r="A29" s="4" t="s">
        <v>30</v>
      </c>
      <c r="B29" s="8"/>
      <c r="D29" s="18">
        <v>407904</v>
      </c>
      <c r="E29" s="9"/>
      <c r="F29" s="18">
        <v>407904</v>
      </c>
      <c r="G29" s="9"/>
      <c r="H29" s="18">
        <v>0</v>
      </c>
      <c r="I29" s="17"/>
      <c r="J29" s="15" t="s">
        <v>222</v>
      </c>
      <c r="M29" s="11"/>
    </row>
    <row r="30" spans="1:13" ht="19.5" x14ac:dyDescent="0.2">
      <c r="A30" s="4" t="s">
        <v>31</v>
      </c>
      <c r="B30" s="8"/>
      <c r="D30" s="18">
        <v>10119</v>
      </c>
      <c r="E30" s="9"/>
      <c r="F30" s="18">
        <v>11461</v>
      </c>
      <c r="G30" s="9"/>
      <c r="H30" s="18">
        <v>0</v>
      </c>
      <c r="I30" s="16"/>
      <c r="J30" s="15" t="s">
        <v>222</v>
      </c>
      <c r="M30" s="11"/>
    </row>
    <row r="31" spans="1:13" ht="19.5" x14ac:dyDescent="0.2">
      <c r="A31" s="4" t="s">
        <v>32</v>
      </c>
      <c r="B31" s="8"/>
      <c r="D31" s="13">
        <v>14437</v>
      </c>
      <c r="E31" s="9"/>
      <c r="F31" s="13">
        <v>76853</v>
      </c>
      <c r="G31" s="9"/>
      <c r="H31" s="13">
        <v>1361</v>
      </c>
      <c r="I31" s="118"/>
      <c r="J31" s="13">
        <v>1291</v>
      </c>
      <c r="M31" s="11"/>
    </row>
    <row r="32" spans="1:13" ht="20.25" x14ac:dyDescent="0.2">
      <c r="A32" s="1" t="s">
        <v>33</v>
      </c>
      <c r="B32" s="8"/>
      <c r="D32" s="13">
        <f>SUM(D19:D31)</f>
        <v>14859690</v>
      </c>
      <c r="E32" s="9"/>
      <c r="F32" s="13">
        <f>SUM(F19:F31)</f>
        <v>14918696</v>
      </c>
      <c r="G32" s="9"/>
      <c r="H32" s="13">
        <f>SUM(H19:H31)</f>
        <v>6180282</v>
      </c>
      <c r="I32" s="16"/>
      <c r="J32" s="13">
        <f>SUM(J19:J31)</f>
        <v>6247522</v>
      </c>
    </row>
    <row r="33" spans="1:13" ht="21" thickBot="1" x14ac:dyDescent="0.25">
      <c r="A33" s="1" t="s">
        <v>34</v>
      </c>
      <c r="B33" s="7"/>
      <c r="D33" s="20">
        <f>SUM(D17,D32)</f>
        <v>20353095</v>
      </c>
      <c r="E33" s="9"/>
      <c r="F33" s="20">
        <f>SUM(F17,F32)</f>
        <v>20883708</v>
      </c>
      <c r="G33" s="9"/>
      <c r="H33" s="20">
        <f>SUM(H17,H32)</f>
        <v>6392521</v>
      </c>
      <c r="I33" s="117"/>
      <c r="J33" s="20">
        <f>SUM(J17,J32)</f>
        <v>6476036</v>
      </c>
    </row>
    <row r="34" spans="1:13" ht="20.25" thickTop="1" x14ac:dyDescent="0.2"/>
    <row r="35" spans="1:13" ht="19.5" x14ac:dyDescent="0.2">
      <c r="A35" s="4" t="s">
        <v>35</v>
      </c>
    </row>
    <row r="36" spans="1:13" s="1" customFormat="1" ht="20.25" x14ac:dyDescent="0.2">
      <c r="A36" s="130" t="s">
        <v>0</v>
      </c>
      <c r="B36" s="130"/>
      <c r="C36" s="130"/>
      <c r="D36" s="130"/>
      <c r="E36" s="130"/>
      <c r="F36" s="130"/>
      <c r="G36" s="130"/>
      <c r="H36" s="130"/>
      <c r="I36" s="130"/>
      <c r="J36" s="130"/>
    </row>
    <row r="37" spans="1:13" s="1" customFormat="1" ht="20.25" x14ac:dyDescent="0.2">
      <c r="A37" s="130" t="s">
        <v>36</v>
      </c>
      <c r="B37" s="130"/>
      <c r="C37" s="130"/>
      <c r="D37" s="130"/>
      <c r="E37" s="130"/>
      <c r="F37" s="130"/>
      <c r="G37" s="130"/>
      <c r="H37" s="130"/>
      <c r="I37" s="130"/>
      <c r="J37" s="130"/>
    </row>
    <row r="38" spans="1:13" s="1" customFormat="1" ht="20.25" x14ac:dyDescent="0.2">
      <c r="A38" s="130" t="s">
        <v>76</v>
      </c>
      <c r="B38" s="130"/>
      <c r="C38" s="130"/>
      <c r="D38" s="130"/>
      <c r="E38" s="130"/>
      <c r="F38" s="130"/>
      <c r="G38" s="130"/>
      <c r="H38" s="130"/>
      <c r="I38" s="130"/>
      <c r="J38" s="130"/>
    </row>
    <row r="39" spans="1:13" ht="19.5" x14ac:dyDescent="0.2">
      <c r="A39" s="2"/>
      <c r="B39" s="2"/>
      <c r="C39" s="2"/>
      <c r="D39" s="2"/>
      <c r="E39" s="2"/>
      <c r="F39" s="2"/>
      <c r="G39" s="2"/>
      <c r="H39" s="2"/>
      <c r="I39" s="2"/>
      <c r="J39" s="3" t="s">
        <v>2</v>
      </c>
    </row>
    <row r="40" spans="1:13" s="1" customFormat="1" ht="20.25" x14ac:dyDescent="0.2">
      <c r="A40" s="5"/>
      <c r="B40" s="5"/>
      <c r="C40" s="5"/>
      <c r="D40" s="129" t="s">
        <v>3</v>
      </c>
      <c r="E40" s="129"/>
      <c r="F40" s="129"/>
      <c r="G40" s="5"/>
      <c r="H40" s="129" t="s">
        <v>4</v>
      </c>
      <c r="I40" s="129"/>
      <c r="J40" s="129"/>
      <c r="M40" s="4"/>
    </row>
    <row r="41" spans="1:13" ht="19.5" x14ac:dyDescent="0.2">
      <c r="B41" s="6" t="s">
        <v>5</v>
      </c>
      <c r="D41" s="6" t="s">
        <v>77</v>
      </c>
      <c r="F41" s="6" t="s">
        <v>6</v>
      </c>
      <c r="H41" s="6" t="s">
        <v>77</v>
      </c>
      <c r="J41" s="6" t="s">
        <v>6</v>
      </c>
    </row>
    <row r="42" spans="1:13" ht="19.5" x14ac:dyDescent="0.2">
      <c r="B42" s="6"/>
      <c r="D42" s="7" t="s">
        <v>7</v>
      </c>
      <c r="F42" s="7" t="s">
        <v>8</v>
      </c>
      <c r="H42" s="7" t="s">
        <v>7</v>
      </c>
      <c r="J42" s="7" t="s">
        <v>8</v>
      </c>
    </row>
    <row r="43" spans="1:13" ht="19.5" x14ac:dyDescent="0.2">
      <c r="B43" s="6"/>
      <c r="D43" s="7" t="s">
        <v>9</v>
      </c>
      <c r="F43" s="6"/>
      <c r="H43" s="7" t="s">
        <v>9</v>
      </c>
      <c r="J43" s="7"/>
    </row>
    <row r="44" spans="1:13" ht="20.25" x14ac:dyDescent="0.2">
      <c r="A44" s="1" t="s">
        <v>37</v>
      </c>
    </row>
    <row r="45" spans="1:13" ht="20.25" x14ac:dyDescent="0.2">
      <c r="A45" s="1" t="s">
        <v>38</v>
      </c>
    </row>
    <row r="46" spans="1:13" ht="19.5" x14ac:dyDescent="0.2">
      <c r="A46" s="4" t="s">
        <v>39</v>
      </c>
      <c r="B46" s="8">
        <v>13</v>
      </c>
      <c r="C46" s="117"/>
      <c r="D46" s="9">
        <v>40000</v>
      </c>
      <c r="E46" s="9"/>
      <c r="F46" s="9">
        <v>510000</v>
      </c>
      <c r="G46" s="9"/>
      <c r="H46" s="9">
        <v>0</v>
      </c>
      <c r="I46" s="9"/>
      <c r="J46" s="9">
        <v>260000</v>
      </c>
      <c r="M46" s="11"/>
    </row>
    <row r="47" spans="1:13" ht="19.5" x14ac:dyDescent="0.2">
      <c r="A47" s="4" t="s">
        <v>40</v>
      </c>
      <c r="B47" s="8">
        <v>14</v>
      </c>
      <c r="C47" s="117"/>
      <c r="D47" s="9">
        <v>729918</v>
      </c>
      <c r="E47" s="9"/>
      <c r="F47" s="9">
        <v>924895</v>
      </c>
      <c r="G47" s="9"/>
      <c r="H47" s="9">
        <v>33221</v>
      </c>
      <c r="I47" s="9"/>
      <c r="J47" s="9">
        <v>34521</v>
      </c>
      <c r="M47" s="11"/>
    </row>
    <row r="48" spans="1:13" ht="19.5" x14ac:dyDescent="0.2">
      <c r="A48" s="4" t="s">
        <v>41</v>
      </c>
      <c r="B48" s="117"/>
      <c r="C48" s="117"/>
      <c r="D48" s="117"/>
      <c r="E48" s="117"/>
      <c r="F48" s="117"/>
      <c r="G48" s="117"/>
      <c r="H48" s="117"/>
      <c r="I48" s="117"/>
      <c r="J48" s="117"/>
      <c r="M48" s="11"/>
    </row>
    <row r="49" spans="1:13" ht="19.5" x14ac:dyDescent="0.2">
      <c r="A49" s="4" t="s">
        <v>42</v>
      </c>
      <c r="B49" s="8">
        <v>16</v>
      </c>
      <c r="C49" s="117"/>
      <c r="D49" s="9">
        <v>546500</v>
      </c>
      <c r="E49" s="9"/>
      <c r="F49" s="9">
        <v>518610</v>
      </c>
      <c r="G49" s="9"/>
      <c r="H49" s="9">
        <v>500</v>
      </c>
      <c r="I49" s="9"/>
      <c r="J49" s="9">
        <v>500</v>
      </c>
      <c r="M49" s="11"/>
    </row>
    <row r="50" spans="1:13" ht="19.5" x14ac:dyDescent="0.2">
      <c r="A50" s="4" t="s">
        <v>43</v>
      </c>
      <c r="B50" s="8">
        <v>17</v>
      </c>
      <c r="C50" s="117"/>
      <c r="D50" s="9">
        <v>499005</v>
      </c>
      <c r="E50" s="9"/>
      <c r="F50" s="9">
        <v>497980</v>
      </c>
      <c r="G50" s="9"/>
      <c r="H50" s="9">
        <v>0</v>
      </c>
      <c r="I50" s="9"/>
      <c r="J50" s="15" t="s">
        <v>222</v>
      </c>
      <c r="M50" s="11"/>
    </row>
    <row r="51" spans="1:13" ht="19.5" x14ac:dyDescent="0.2">
      <c r="A51" s="4" t="s">
        <v>44</v>
      </c>
      <c r="B51" s="8"/>
      <c r="C51" s="117"/>
      <c r="D51" s="9">
        <v>38685</v>
      </c>
      <c r="E51" s="9"/>
      <c r="F51" s="9">
        <v>38182</v>
      </c>
      <c r="G51" s="9"/>
      <c r="H51" s="9">
        <v>0</v>
      </c>
      <c r="I51" s="9"/>
      <c r="J51" s="15" t="s">
        <v>222</v>
      </c>
      <c r="M51" s="11"/>
    </row>
    <row r="52" spans="1:13" ht="19.5" x14ac:dyDescent="0.2">
      <c r="A52" s="4" t="s">
        <v>45</v>
      </c>
      <c r="B52" s="8"/>
      <c r="C52" s="117"/>
      <c r="D52" s="12">
        <v>1111698</v>
      </c>
      <c r="E52" s="9"/>
      <c r="F52" s="12">
        <v>812248</v>
      </c>
      <c r="G52" s="9"/>
      <c r="H52" s="12">
        <v>190</v>
      </c>
      <c r="I52" s="9"/>
      <c r="J52" s="12">
        <v>180</v>
      </c>
      <c r="M52" s="11"/>
    </row>
    <row r="53" spans="1:13" ht="19.5" x14ac:dyDescent="0.2">
      <c r="A53" s="4" t="s">
        <v>46</v>
      </c>
      <c r="B53" s="8">
        <v>15</v>
      </c>
      <c r="C53" s="117"/>
      <c r="D53" s="13">
        <v>190374</v>
      </c>
      <c r="E53" s="9"/>
      <c r="F53" s="13">
        <v>166558</v>
      </c>
      <c r="G53" s="9"/>
      <c r="H53" s="13">
        <v>51993</v>
      </c>
      <c r="I53" s="9"/>
      <c r="J53" s="13">
        <v>7892</v>
      </c>
      <c r="M53" s="11"/>
    </row>
    <row r="54" spans="1:13" ht="20.25" x14ac:dyDescent="0.2">
      <c r="A54" s="1" t="s">
        <v>47</v>
      </c>
      <c r="B54" s="8"/>
      <c r="C54" s="117"/>
      <c r="D54" s="22">
        <f>SUM(D46:D53)</f>
        <v>3156180</v>
      </c>
      <c r="E54" s="9"/>
      <c r="F54" s="22">
        <f>SUM(F46:F53)</f>
        <v>3468473</v>
      </c>
      <c r="G54" s="21"/>
      <c r="H54" s="22">
        <f>SUM(H46:H53)</f>
        <v>85904</v>
      </c>
      <c r="I54" s="21"/>
      <c r="J54" s="22">
        <f>SUM(J46:J53)</f>
        <v>303093</v>
      </c>
    </row>
    <row r="55" spans="1:13" ht="20.25" x14ac:dyDescent="0.2">
      <c r="A55" s="1" t="s">
        <v>48</v>
      </c>
      <c r="B55" s="8"/>
      <c r="C55" s="117"/>
      <c r="D55" s="9"/>
      <c r="E55" s="9"/>
      <c r="F55" s="21"/>
      <c r="G55" s="21"/>
      <c r="H55" s="21"/>
      <c r="I55" s="21"/>
      <c r="J55" s="21"/>
    </row>
    <row r="56" spans="1:13" ht="19.5" x14ac:dyDescent="0.2">
      <c r="A56" s="4" t="s">
        <v>49</v>
      </c>
      <c r="B56" s="8">
        <v>5</v>
      </c>
      <c r="C56" s="117"/>
      <c r="D56" s="23">
        <v>0</v>
      </c>
      <c r="E56" s="9"/>
      <c r="F56" s="23" t="s">
        <v>222</v>
      </c>
      <c r="G56" s="9"/>
      <c r="H56" s="23">
        <v>538000</v>
      </c>
      <c r="I56" s="9"/>
      <c r="J56" s="23">
        <v>346000</v>
      </c>
      <c r="M56" s="11"/>
    </row>
    <row r="57" spans="1:13" ht="19.5" x14ac:dyDescent="0.2">
      <c r="A57" s="4" t="s">
        <v>50</v>
      </c>
      <c r="B57" s="8"/>
      <c r="C57" s="117"/>
      <c r="D57" s="15"/>
      <c r="E57" s="9"/>
      <c r="F57" s="15"/>
      <c r="G57" s="9"/>
      <c r="H57" s="15"/>
      <c r="I57" s="9"/>
      <c r="J57" s="15"/>
      <c r="M57" s="11"/>
    </row>
    <row r="58" spans="1:13" ht="19.5" x14ac:dyDescent="0.2">
      <c r="A58" s="4" t="s">
        <v>51</v>
      </c>
      <c r="B58" s="8">
        <v>16</v>
      </c>
      <c r="C58" s="117"/>
      <c r="D58" s="9">
        <v>2024724</v>
      </c>
      <c r="E58" s="9"/>
      <c r="F58" s="9">
        <v>2207870</v>
      </c>
      <c r="G58" s="9"/>
      <c r="H58" s="9">
        <v>73875</v>
      </c>
      <c r="I58" s="9"/>
      <c r="J58" s="9">
        <v>74125</v>
      </c>
      <c r="M58" s="11"/>
    </row>
    <row r="59" spans="1:13" ht="19.5" x14ac:dyDescent="0.2">
      <c r="A59" s="24" t="s">
        <v>52</v>
      </c>
      <c r="B59" s="8"/>
      <c r="C59" s="117"/>
      <c r="D59" s="9">
        <v>53476</v>
      </c>
      <c r="E59" s="9"/>
      <c r="F59" s="9">
        <v>55168</v>
      </c>
      <c r="G59" s="9"/>
      <c r="H59" s="9">
        <v>13064</v>
      </c>
      <c r="I59" s="9"/>
      <c r="J59" s="9">
        <v>14787</v>
      </c>
      <c r="M59" s="11"/>
    </row>
    <row r="60" spans="1:13" ht="19.5" x14ac:dyDescent="0.2">
      <c r="A60" s="24" t="s">
        <v>53</v>
      </c>
      <c r="B60" s="117"/>
      <c r="C60" s="117"/>
      <c r="D60" s="117"/>
      <c r="E60" s="117"/>
      <c r="F60" s="116"/>
      <c r="G60" s="117"/>
      <c r="H60" s="117"/>
      <c r="I60" s="117"/>
      <c r="J60" s="117"/>
      <c r="M60" s="11"/>
    </row>
    <row r="61" spans="1:13" ht="19.5" x14ac:dyDescent="0.2">
      <c r="A61" s="24" t="s">
        <v>54</v>
      </c>
      <c r="B61" s="8">
        <v>25</v>
      </c>
      <c r="C61" s="117"/>
      <c r="D61" s="122">
        <v>0</v>
      </c>
      <c r="E61" s="117"/>
      <c r="F61" s="116">
        <v>41018</v>
      </c>
      <c r="G61" s="117"/>
      <c r="H61" s="122">
        <v>0</v>
      </c>
      <c r="I61" s="117"/>
      <c r="J61" s="119">
        <v>0</v>
      </c>
      <c r="M61" s="11"/>
    </row>
    <row r="62" spans="1:13" ht="19.5" x14ac:dyDescent="0.2">
      <c r="A62" s="24" t="s">
        <v>55</v>
      </c>
      <c r="B62" s="8"/>
      <c r="C62" s="117"/>
      <c r="D62" s="9">
        <v>2337739</v>
      </c>
      <c r="E62" s="9"/>
      <c r="F62" s="9">
        <v>2339128</v>
      </c>
      <c r="G62" s="9"/>
      <c r="H62" s="9">
        <v>113703</v>
      </c>
      <c r="I62" s="9"/>
      <c r="J62" s="9">
        <v>117209</v>
      </c>
      <c r="M62" s="11"/>
    </row>
    <row r="63" spans="1:13" ht="19.5" x14ac:dyDescent="0.2">
      <c r="A63" s="4" t="s">
        <v>56</v>
      </c>
      <c r="B63" s="8"/>
      <c r="C63" s="117"/>
      <c r="D63" s="9">
        <v>113260</v>
      </c>
      <c r="E63" s="18"/>
      <c r="F63" s="9">
        <v>111373</v>
      </c>
      <c r="G63" s="18"/>
      <c r="H63" s="9">
        <v>5628</v>
      </c>
      <c r="I63" s="18"/>
      <c r="J63" s="9">
        <v>5569</v>
      </c>
      <c r="M63" s="11"/>
    </row>
    <row r="64" spans="1:13" ht="20.25" x14ac:dyDescent="0.2">
      <c r="A64" s="1" t="s">
        <v>57</v>
      </c>
      <c r="B64" s="8"/>
      <c r="C64" s="117"/>
      <c r="D64" s="14">
        <f>SUM(D56:D63)</f>
        <v>4529199</v>
      </c>
      <c r="E64" s="18"/>
      <c r="F64" s="14">
        <f>SUM(F56:F63)</f>
        <v>4754557</v>
      </c>
      <c r="G64" s="18"/>
      <c r="H64" s="14">
        <f>SUM(H56:H63)</f>
        <v>744270</v>
      </c>
      <c r="I64" s="18"/>
      <c r="J64" s="14">
        <f>SUM(J56:J63)</f>
        <v>557690</v>
      </c>
    </row>
    <row r="65" spans="1:13" ht="20.25" x14ac:dyDescent="0.2">
      <c r="A65" s="1" t="s">
        <v>58</v>
      </c>
      <c r="B65" s="8"/>
      <c r="D65" s="13">
        <f>SUM(D54,D64)</f>
        <v>7685379</v>
      </c>
      <c r="E65" s="9"/>
      <c r="F65" s="13">
        <f>SUM(F54,F64)</f>
        <v>8223030</v>
      </c>
      <c r="G65" s="21"/>
      <c r="H65" s="13">
        <f>SUM(H54,H64)</f>
        <v>830174</v>
      </c>
      <c r="I65" s="21"/>
      <c r="J65" s="13">
        <f>SUM(J54,J64)</f>
        <v>860783</v>
      </c>
    </row>
    <row r="66" spans="1:13" ht="20.25" x14ac:dyDescent="0.2">
      <c r="A66" s="1"/>
      <c r="B66" s="8"/>
      <c r="D66" s="120"/>
      <c r="E66" s="120"/>
      <c r="F66" s="120"/>
      <c r="G66" s="120"/>
      <c r="H66" s="120"/>
      <c r="I66" s="120"/>
      <c r="J66" s="120"/>
    </row>
    <row r="67" spans="1:13" ht="19.5" x14ac:dyDescent="0.2">
      <c r="A67" s="4" t="s">
        <v>35</v>
      </c>
    </row>
    <row r="68" spans="1:13" s="1" customFormat="1" ht="20.25" x14ac:dyDescent="0.2">
      <c r="A68" s="130" t="s">
        <v>0</v>
      </c>
      <c r="B68" s="130"/>
      <c r="C68" s="130"/>
      <c r="D68" s="130"/>
      <c r="E68" s="130"/>
      <c r="F68" s="130"/>
      <c r="G68" s="130"/>
      <c r="H68" s="130"/>
      <c r="I68" s="130"/>
      <c r="J68" s="130"/>
    </row>
    <row r="69" spans="1:13" s="1" customFormat="1" ht="20.25" x14ac:dyDescent="0.2">
      <c r="A69" s="130" t="s">
        <v>36</v>
      </c>
      <c r="B69" s="130"/>
      <c r="C69" s="130"/>
      <c r="D69" s="130"/>
      <c r="E69" s="130"/>
      <c r="F69" s="130"/>
      <c r="G69" s="130"/>
      <c r="H69" s="130"/>
      <c r="I69" s="130"/>
      <c r="J69" s="130"/>
    </row>
    <row r="70" spans="1:13" s="1" customFormat="1" ht="20.25" x14ac:dyDescent="0.2">
      <c r="A70" s="130" t="s">
        <v>76</v>
      </c>
      <c r="B70" s="130"/>
      <c r="C70" s="130"/>
      <c r="D70" s="130"/>
      <c r="E70" s="130"/>
      <c r="F70" s="130"/>
      <c r="G70" s="130"/>
      <c r="H70" s="130"/>
      <c r="I70" s="130"/>
      <c r="J70" s="130"/>
    </row>
    <row r="71" spans="1:13" ht="19.5" x14ac:dyDescent="0.2">
      <c r="A71" s="2"/>
      <c r="B71" s="2"/>
      <c r="C71" s="2"/>
      <c r="D71" s="2"/>
      <c r="E71" s="2"/>
      <c r="F71" s="2"/>
      <c r="G71" s="2"/>
      <c r="H71" s="2"/>
      <c r="I71" s="2"/>
      <c r="J71" s="3" t="s">
        <v>2</v>
      </c>
    </row>
    <row r="72" spans="1:13" s="1" customFormat="1" ht="20.25" x14ac:dyDescent="0.2">
      <c r="A72" s="5"/>
      <c r="B72" s="5"/>
      <c r="C72" s="5"/>
      <c r="D72" s="129" t="s">
        <v>3</v>
      </c>
      <c r="E72" s="129"/>
      <c r="F72" s="129"/>
      <c r="G72" s="5"/>
      <c r="H72" s="129" t="s">
        <v>4</v>
      </c>
      <c r="I72" s="129"/>
      <c r="J72" s="129"/>
      <c r="M72" s="4"/>
    </row>
    <row r="73" spans="1:13" ht="19.5" x14ac:dyDescent="0.2">
      <c r="B73" s="6" t="s">
        <v>5</v>
      </c>
      <c r="D73" s="6" t="s">
        <v>77</v>
      </c>
      <c r="F73" s="6" t="s">
        <v>6</v>
      </c>
      <c r="H73" s="6" t="s">
        <v>77</v>
      </c>
      <c r="J73" s="6" t="s">
        <v>6</v>
      </c>
    </row>
    <row r="74" spans="1:13" ht="19.5" x14ac:dyDescent="0.2">
      <c r="B74" s="6"/>
      <c r="D74" s="7" t="s">
        <v>7</v>
      </c>
      <c r="F74" s="7" t="s">
        <v>8</v>
      </c>
      <c r="H74" s="7" t="s">
        <v>7</v>
      </c>
      <c r="J74" s="7" t="s">
        <v>8</v>
      </c>
    </row>
    <row r="75" spans="1:13" ht="19.5" x14ac:dyDescent="0.2">
      <c r="B75" s="6"/>
      <c r="D75" s="7" t="s">
        <v>9</v>
      </c>
      <c r="F75" s="6"/>
      <c r="H75" s="7" t="s">
        <v>9</v>
      </c>
      <c r="J75" s="7"/>
    </row>
    <row r="76" spans="1:13" ht="20.25" x14ac:dyDescent="0.2">
      <c r="A76" s="1" t="s">
        <v>59</v>
      </c>
      <c r="B76" s="8"/>
      <c r="D76" s="21"/>
      <c r="F76" s="21"/>
      <c r="G76" s="21"/>
      <c r="H76" s="21"/>
      <c r="I76" s="21"/>
      <c r="J76" s="21"/>
    </row>
    <row r="77" spans="1:13" ht="22.5" customHeight="1" x14ac:dyDescent="0.2">
      <c r="A77" s="4" t="s">
        <v>60</v>
      </c>
      <c r="B77" s="8"/>
      <c r="D77" s="21"/>
      <c r="F77" s="21"/>
      <c r="G77" s="21"/>
      <c r="H77" s="21"/>
      <c r="I77" s="21"/>
      <c r="J77" s="21"/>
    </row>
    <row r="78" spans="1:13" ht="22.5" customHeight="1" x14ac:dyDescent="0.2">
      <c r="A78" s="4" t="s">
        <v>61</v>
      </c>
      <c r="B78" s="8"/>
      <c r="D78" s="21"/>
      <c r="F78" s="21"/>
      <c r="G78" s="21"/>
      <c r="H78" s="21"/>
      <c r="I78" s="21"/>
      <c r="J78" s="21"/>
    </row>
    <row r="79" spans="1:13" ht="22.5" customHeight="1" thickBot="1" x14ac:dyDescent="0.25">
      <c r="A79" s="4" t="s">
        <v>62</v>
      </c>
      <c r="B79" s="8"/>
      <c r="D79" s="20">
        <v>2116754</v>
      </c>
      <c r="E79" s="9"/>
      <c r="F79" s="20">
        <v>2116754</v>
      </c>
      <c r="G79" s="9"/>
      <c r="H79" s="20">
        <v>2116754</v>
      </c>
      <c r="I79" s="9"/>
      <c r="J79" s="20">
        <v>2116754</v>
      </c>
      <c r="M79" s="11"/>
    </row>
    <row r="80" spans="1:13" ht="22.5" customHeight="1" thickTop="1" x14ac:dyDescent="0.2">
      <c r="A80" s="4" t="s">
        <v>63</v>
      </c>
      <c r="B80" s="8"/>
      <c r="D80" s="9"/>
      <c r="E80" s="9"/>
      <c r="F80" s="9"/>
      <c r="G80" s="9"/>
      <c r="H80" s="9"/>
      <c r="I80" s="9"/>
      <c r="J80" s="9"/>
      <c r="M80" s="11"/>
    </row>
    <row r="81" spans="1:15" ht="22.5" customHeight="1" x14ac:dyDescent="0.2">
      <c r="A81" s="4" t="s">
        <v>64</v>
      </c>
      <c r="B81" s="8"/>
      <c r="D81" s="9">
        <v>1666827</v>
      </c>
      <c r="E81" s="9"/>
      <c r="F81" s="9">
        <v>1666827</v>
      </c>
      <c r="G81" s="9"/>
      <c r="H81" s="9">
        <v>1666827</v>
      </c>
      <c r="I81" s="9"/>
      <c r="J81" s="9">
        <v>1666827</v>
      </c>
      <c r="M81" s="11"/>
      <c r="N81" s="27"/>
      <c r="O81" s="28"/>
    </row>
    <row r="82" spans="1:15" ht="22.5" customHeight="1" x14ac:dyDescent="0.2">
      <c r="A82" s="4" t="s">
        <v>65</v>
      </c>
      <c r="B82" s="8"/>
      <c r="D82" s="9">
        <v>2062461</v>
      </c>
      <c r="E82" s="9"/>
      <c r="F82" s="9">
        <v>2062461</v>
      </c>
      <c r="G82" s="9"/>
      <c r="H82" s="9">
        <v>2062461</v>
      </c>
      <c r="I82" s="9"/>
      <c r="J82" s="9">
        <v>2062461</v>
      </c>
      <c r="M82" s="11"/>
      <c r="N82" s="27"/>
      <c r="O82" s="28"/>
    </row>
    <row r="83" spans="1:15" ht="22.5" customHeight="1" x14ac:dyDescent="0.2">
      <c r="A83" s="4" t="s">
        <v>66</v>
      </c>
      <c r="B83" s="8"/>
      <c r="D83" s="9">
        <v>568131</v>
      </c>
      <c r="E83" s="9"/>
      <c r="F83" s="9">
        <v>568131</v>
      </c>
      <c r="G83" s="9"/>
      <c r="H83" s="9">
        <v>0</v>
      </c>
      <c r="I83" s="9"/>
      <c r="J83" s="121">
        <v>0</v>
      </c>
      <c r="M83" s="11"/>
    </row>
    <row r="84" spans="1:15" ht="22.5" customHeight="1" x14ac:dyDescent="0.2">
      <c r="A84" s="4" t="s">
        <v>67</v>
      </c>
      <c r="B84" s="8"/>
      <c r="D84" s="9"/>
      <c r="E84" s="9"/>
      <c r="F84" s="9"/>
      <c r="G84" s="9"/>
      <c r="H84" s="9"/>
      <c r="I84" s="9"/>
      <c r="J84" s="9"/>
      <c r="M84" s="11"/>
    </row>
    <row r="85" spans="1:15" ht="22.5" customHeight="1" x14ac:dyDescent="0.2">
      <c r="A85" s="4" t="s">
        <v>68</v>
      </c>
      <c r="B85" s="8"/>
      <c r="D85" s="18">
        <v>211675</v>
      </c>
      <c r="E85" s="18"/>
      <c r="F85" s="18">
        <v>211675</v>
      </c>
      <c r="G85" s="18"/>
      <c r="H85" s="18">
        <v>211675</v>
      </c>
      <c r="I85" s="18"/>
      <c r="J85" s="18">
        <v>211675</v>
      </c>
      <c r="M85" s="11"/>
    </row>
    <row r="86" spans="1:15" ht="22.5" customHeight="1" x14ac:dyDescent="0.2">
      <c r="A86" s="4" t="s">
        <v>69</v>
      </c>
      <c r="B86" s="8"/>
      <c r="D86" s="18">
        <v>2980149</v>
      </c>
      <c r="E86" s="18"/>
      <c r="F86" s="18">
        <v>2970280</v>
      </c>
      <c r="G86" s="18"/>
      <c r="H86" s="18">
        <v>1478665</v>
      </c>
      <c r="I86" s="18"/>
      <c r="J86" s="18">
        <v>1531571</v>
      </c>
      <c r="M86" s="11"/>
    </row>
    <row r="87" spans="1:15" ht="22.5" customHeight="1" x14ac:dyDescent="0.2">
      <c r="A87" s="29" t="s">
        <v>70</v>
      </c>
      <c r="B87" s="8"/>
      <c r="D87" s="13">
        <v>4923556</v>
      </c>
      <c r="E87" s="18"/>
      <c r="F87" s="13">
        <v>4922513</v>
      </c>
      <c r="G87" s="18"/>
      <c r="H87" s="13">
        <v>142719</v>
      </c>
      <c r="I87" s="18"/>
      <c r="J87" s="13">
        <v>142719</v>
      </c>
      <c r="M87" s="11"/>
    </row>
    <row r="88" spans="1:15" ht="22.5" customHeight="1" x14ac:dyDescent="0.2">
      <c r="A88" s="4" t="s">
        <v>71</v>
      </c>
      <c r="B88" s="8"/>
      <c r="D88" s="9">
        <f>SUM(D81:D87)</f>
        <v>12412799</v>
      </c>
      <c r="E88" s="9"/>
      <c r="F88" s="9">
        <f>SUM(F81:F87)</f>
        <v>12401887</v>
      </c>
      <c r="G88" s="9"/>
      <c r="H88" s="9">
        <f>SUM(H81:H87)</f>
        <v>5562347</v>
      </c>
      <c r="I88" s="9"/>
      <c r="J88" s="9">
        <f>SUM(J81:J87)</f>
        <v>5615253</v>
      </c>
    </row>
    <row r="89" spans="1:15" ht="22.5" customHeight="1" x14ac:dyDescent="0.2">
      <c r="A89" s="30" t="s">
        <v>72</v>
      </c>
      <c r="B89" s="7"/>
      <c r="D89" s="13">
        <v>254917</v>
      </c>
      <c r="E89" s="9"/>
      <c r="F89" s="13">
        <v>258791</v>
      </c>
      <c r="G89" s="9"/>
      <c r="H89" s="123">
        <v>0</v>
      </c>
      <c r="I89" s="122"/>
      <c r="J89" s="123">
        <v>0</v>
      </c>
      <c r="M89" s="11"/>
    </row>
    <row r="90" spans="1:15" ht="20.25" x14ac:dyDescent="0.2">
      <c r="A90" s="1" t="s">
        <v>73</v>
      </c>
      <c r="B90" s="7"/>
      <c r="D90" s="13">
        <f>SUM(D88:D89)</f>
        <v>12667716</v>
      </c>
      <c r="E90" s="9"/>
      <c r="F90" s="13">
        <f>SUM(F88:F89)</f>
        <v>12660678</v>
      </c>
      <c r="G90" s="9"/>
      <c r="H90" s="13">
        <f>SUM(H88:H89)</f>
        <v>5562347</v>
      </c>
      <c r="I90" s="9"/>
      <c r="J90" s="13">
        <f>SUM(J88:J89)</f>
        <v>5615253</v>
      </c>
    </row>
    <row r="91" spans="1:15" ht="21" thickBot="1" x14ac:dyDescent="0.25">
      <c r="A91" s="1" t="s">
        <v>74</v>
      </c>
      <c r="D91" s="20">
        <f>SUM(D90,D65)</f>
        <v>20353095</v>
      </c>
      <c r="E91" s="18">
        <f t="shared" ref="E91:K91" si="0">SUM(E90,E65)</f>
        <v>0</v>
      </c>
      <c r="F91" s="20">
        <f>SUM(F90,F65)</f>
        <v>20883708</v>
      </c>
      <c r="G91" s="18">
        <f t="shared" si="0"/>
        <v>0</v>
      </c>
      <c r="H91" s="20">
        <f t="shared" si="0"/>
        <v>6392521</v>
      </c>
      <c r="I91" s="18">
        <f t="shared" si="0"/>
        <v>0</v>
      </c>
      <c r="J91" s="20">
        <f t="shared" si="0"/>
        <v>6476036</v>
      </c>
      <c r="K91" s="18">
        <f t="shared" si="0"/>
        <v>0</v>
      </c>
    </row>
    <row r="92" spans="1:15" ht="13.5" customHeight="1" thickTop="1" x14ac:dyDescent="0.2">
      <c r="D92" s="9">
        <f>SUM(D91-D33)</f>
        <v>0</v>
      </c>
      <c r="E92" s="125"/>
      <c r="F92" s="9">
        <f>SUM(F91-F33)</f>
        <v>0</v>
      </c>
      <c r="G92" s="125"/>
      <c r="H92" s="9">
        <f>SUM(H91-H33)</f>
        <v>0</v>
      </c>
      <c r="I92" s="125"/>
      <c r="J92" s="9">
        <f>SUM(J91-J33)</f>
        <v>0</v>
      </c>
      <c r="K92" s="125"/>
    </row>
    <row r="93" spans="1:15" ht="19.5" x14ac:dyDescent="0.2">
      <c r="A93" s="4" t="s">
        <v>35</v>
      </c>
    </row>
    <row r="94" spans="1:15" ht="19.5" x14ac:dyDescent="0.2"/>
    <row r="95" spans="1:15" ht="20.25" customHeight="1" x14ac:dyDescent="0.2"/>
    <row r="96" spans="1:15" ht="19.5" x14ac:dyDescent="0.2">
      <c r="A96" s="31"/>
    </row>
    <row r="97" spans="1:10" ht="19.5" x14ac:dyDescent="0.2">
      <c r="A97" s="19"/>
    </row>
    <row r="98" spans="1:10" ht="19.5" x14ac:dyDescent="0.2">
      <c r="B98" s="4" t="s">
        <v>75</v>
      </c>
    </row>
    <row r="99" spans="1:10" ht="19.5" x14ac:dyDescent="0.2">
      <c r="A99" s="31"/>
    </row>
    <row r="104" spans="1:10" ht="19.5" x14ac:dyDescent="0.2">
      <c r="F104" s="21"/>
      <c r="G104" s="21"/>
      <c r="H104" s="21"/>
      <c r="I104" s="21"/>
      <c r="J104" s="21"/>
    </row>
    <row r="105" spans="1:10" ht="19.5" x14ac:dyDescent="0.2">
      <c r="F105" s="21"/>
      <c r="G105" s="21"/>
      <c r="H105" s="21"/>
      <c r="I105" s="21"/>
      <c r="J105" s="21"/>
    </row>
    <row r="106" spans="1:10" ht="19.5" x14ac:dyDescent="0.2">
      <c r="F106" s="21"/>
      <c r="G106" s="21"/>
      <c r="H106" s="21"/>
      <c r="I106" s="21"/>
      <c r="J106" s="21"/>
    </row>
    <row r="107" spans="1:10" ht="19.5" x14ac:dyDescent="0.2">
      <c r="F107" s="21"/>
      <c r="G107" s="21"/>
      <c r="H107" s="21"/>
      <c r="I107" s="21"/>
      <c r="J107" s="21"/>
    </row>
    <row r="108" spans="1:10" ht="19.5" x14ac:dyDescent="0.2">
      <c r="F108" s="21"/>
      <c r="G108" s="21"/>
      <c r="H108" s="21"/>
      <c r="I108" s="21"/>
      <c r="J108" s="21"/>
    </row>
    <row r="109" spans="1:10" ht="19.5" x14ac:dyDescent="0.2">
      <c r="F109" s="21"/>
      <c r="G109" s="21"/>
      <c r="H109" s="21"/>
      <c r="I109" s="21"/>
      <c r="J109" s="21"/>
    </row>
    <row r="110" spans="1:10" ht="19.5" x14ac:dyDescent="0.2">
      <c r="F110" s="21"/>
      <c r="G110" s="21"/>
      <c r="H110" s="21"/>
      <c r="I110" s="21"/>
      <c r="J110" s="21"/>
    </row>
    <row r="111" spans="1:10" ht="19.5" x14ac:dyDescent="0.2">
      <c r="F111" s="21"/>
      <c r="G111" s="21"/>
      <c r="H111" s="21"/>
      <c r="I111" s="21"/>
      <c r="J111" s="21"/>
    </row>
    <row r="112" spans="1:10" ht="19.5" x14ac:dyDescent="0.2">
      <c r="F112" s="21"/>
      <c r="G112" s="21"/>
      <c r="H112" s="21"/>
      <c r="I112" s="21"/>
      <c r="J112" s="21"/>
    </row>
    <row r="113" spans="6:10" ht="19.5" x14ac:dyDescent="0.2">
      <c r="F113" s="21"/>
      <c r="G113" s="21"/>
      <c r="H113" s="21"/>
      <c r="I113" s="21"/>
      <c r="J113" s="21"/>
    </row>
    <row r="114" spans="6:10" ht="19.5" x14ac:dyDescent="0.2">
      <c r="F114" s="21"/>
      <c r="G114" s="21"/>
      <c r="H114" s="21"/>
      <c r="I114" s="21"/>
      <c r="J114" s="21"/>
    </row>
    <row r="115" spans="6:10" ht="19.5" x14ac:dyDescent="0.2">
      <c r="F115" s="21"/>
      <c r="G115" s="21"/>
      <c r="H115" s="21"/>
      <c r="I115" s="21"/>
      <c r="J115" s="21"/>
    </row>
    <row r="116" spans="6:10" ht="19.5" x14ac:dyDescent="0.2">
      <c r="F116" s="21"/>
      <c r="G116" s="21"/>
      <c r="H116" s="21"/>
      <c r="I116" s="21"/>
      <c r="J116" s="21"/>
    </row>
    <row r="117" spans="6:10" ht="19.5" x14ac:dyDescent="0.2">
      <c r="F117" s="21"/>
      <c r="G117" s="21"/>
      <c r="H117" s="21"/>
      <c r="I117" s="21"/>
      <c r="J117" s="21"/>
    </row>
    <row r="118" spans="6:10" ht="19.5" x14ac:dyDescent="0.2">
      <c r="F118" s="21"/>
      <c r="G118" s="21"/>
      <c r="H118" s="21"/>
      <c r="I118" s="21"/>
      <c r="J118" s="21"/>
    </row>
    <row r="119" spans="6:10" ht="19.5" x14ac:dyDescent="0.2">
      <c r="F119" s="21"/>
      <c r="G119" s="21"/>
      <c r="H119" s="21"/>
      <c r="I119" s="21"/>
      <c r="J119" s="21"/>
    </row>
    <row r="120" spans="6:10" ht="19.5" x14ac:dyDescent="0.2">
      <c r="F120" s="21"/>
      <c r="G120" s="21"/>
      <c r="H120" s="21"/>
      <c r="I120" s="21"/>
      <c r="J120" s="21"/>
    </row>
    <row r="121" spans="6:10" ht="19.5" x14ac:dyDescent="0.2">
      <c r="F121" s="21"/>
      <c r="G121" s="21"/>
      <c r="H121" s="21"/>
      <c r="I121" s="21"/>
      <c r="J121" s="21"/>
    </row>
    <row r="122" spans="6:10" ht="19.5" x14ac:dyDescent="0.2">
      <c r="F122" s="21"/>
      <c r="G122" s="21"/>
      <c r="H122" s="21"/>
      <c r="I122" s="21"/>
      <c r="J122" s="21"/>
    </row>
    <row r="123" spans="6:10" ht="19.5" x14ac:dyDescent="0.2">
      <c r="F123" s="21"/>
      <c r="G123" s="21"/>
      <c r="H123" s="21"/>
      <c r="I123" s="21"/>
      <c r="J123" s="21"/>
    </row>
    <row r="124" spans="6:10" ht="19.5" x14ac:dyDescent="0.2">
      <c r="F124" s="21"/>
      <c r="G124" s="21"/>
      <c r="H124" s="21"/>
      <c r="I124" s="21"/>
      <c r="J124" s="21"/>
    </row>
    <row r="125" spans="6:10" ht="19.5" x14ac:dyDescent="0.2">
      <c r="F125" s="21"/>
      <c r="G125" s="21"/>
      <c r="H125" s="21"/>
      <c r="I125" s="21"/>
      <c r="J125" s="21"/>
    </row>
    <row r="126" spans="6:10" ht="19.5" x14ac:dyDescent="0.2">
      <c r="F126" s="21"/>
      <c r="G126" s="21"/>
      <c r="H126" s="21"/>
      <c r="I126" s="21"/>
      <c r="J126" s="21"/>
    </row>
    <row r="127" spans="6:10" ht="19.5" x14ac:dyDescent="0.2">
      <c r="F127" s="21"/>
      <c r="G127" s="21"/>
      <c r="H127" s="21"/>
      <c r="I127" s="21"/>
      <c r="J127" s="21"/>
    </row>
    <row r="128" spans="6:10" ht="19.5" x14ac:dyDescent="0.2">
      <c r="F128" s="21"/>
      <c r="G128" s="21"/>
      <c r="H128" s="21"/>
      <c r="I128" s="21"/>
      <c r="J128" s="21"/>
    </row>
    <row r="129" spans="6:10" ht="19.5" x14ac:dyDescent="0.2">
      <c r="F129" s="21"/>
      <c r="G129" s="21"/>
      <c r="H129" s="21"/>
      <c r="I129" s="21"/>
      <c r="J129" s="21"/>
    </row>
    <row r="130" spans="6:10" ht="19.5" x14ac:dyDescent="0.2">
      <c r="F130" s="21"/>
      <c r="G130" s="21"/>
      <c r="H130" s="21"/>
      <c r="I130" s="21"/>
      <c r="J130" s="21"/>
    </row>
    <row r="131" spans="6:10" ht="19.5" x14ac:dyDescent="0.2">
      <c r="F131" s="21"/>
      <c r="G131" s="21"/>
      <c r="H131" s="21"/>
      <c r="I131" s="21"/>
      <c r="J131" s="21"/>
    </row>
  </sheetData>
  <mergeCells count="12">
    <mergeCell ref="A68:J68"/>
    <mergeCell ref="A69:J69"/>
    <mergeCell ref="A70:J70"/>
    <mergeCell ref="D72:F72"/>
    <mergeCell ref="H72:J72"/>
    <mergeCell ref="D40:F40"/>
    <mergeCell ref="H40:J40"/>
    <mergeCell ref="D5:F5"/>
    <mergeCell ref="H5:J5"/>
    <mergeCell ref="A36:J36"/>
    <mergeCell ref="A37:J37"/>
    <mergeCell ref="A38:J38"/>
  </mergeCells>
  <pageMargins left="0.98425196850393704" right="0.19685039370078741" top="0.78740157480314965" bottom="0.39370078740157483" header="0.19685039370078741" footer="0.19685039370078741"/>
  <pageSetup paperSize="9" scale="92" orientation="portrait" r:id="rId1"/>
  <rowBreaks count="2" manualBreakCount="2">
    <brk id="35" max="16383" man="1"/>
    <brk id="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1"/>
  <sheetViews>
    <sheetView showGridLines="0" topLeftCell="A115" zoomScaleNormal="100" zoomScaleSheetLayoutView="115" workbookViewId="0">
      <selection activeCell="F127" sqref="F127"/>
    </sheetView>
  </sheetViews>
  <sheetFormatPr defaultColWidth="9.140625" defaultRowHeight="22.5" customHeight="1" x14ac:dyDescent="0.2"/>
  <cols>
    <col min="1" max="1" width="40.85546875" style="34" customWidth="1"/>
    <col min="2" max="2" width="5.85546875" style="34" customWidth="1"/>
    <col min="3" max="3" width="0.85546875" style="34" customWidth="1"/>
    <col min="4" max="4" width="11.7109375" style="4" customWidth="1"/>
    <col min="5" max="5" width="0.85546875" style="4" customWidth="1"/>
    <col min="6" max="6" width="11.7109375" style="4" customWidth="1"/>
    <col min="7" max="7" width="0.85546875" style="4" customWidth="1"/>
    <col min="8" max="8" width="11.7109375" style="4" customWidth="1"/>
    <col min="9" max="9" width="0.85546875" style="4" customWidth="1"/>
    <col min="10" max="10" width="11.7109375" style="4" customWidth="1"/>
    <col min="11" max="22" width="9.140625" style="4"/>
    <col min="23" max="16384" width="9.140625" style="34"/>
  </cols>
  <sheetData>
    <row r="1" spans="1:22" s="1" customFormat="1" ht="20.25" x14ac:dyDescent="0.2">
      <c r="J1" s="3" t="s">
        <v>78</v>
      </c>
    </row>
    <row r="2" spans="1:22" s="1" customFormat="1" ht="20.25" x14ac:dyDescent="0.2">
      <c r="A2" s="1" t="s">
        <v>0</v>
      </c>
    </row>
    <row r="3" spans="1:22" s="1" customFormat="1" ht="20.25" x14ac:dyDescent="0.2">
      <c r="A3" s="1" t="s">
        <v>79</v>
      </c>
    </row>
    <row r="4" spans="1:22" s="1" customFormat="1" ht="20.25" x14ac:dyDescent="0.2">
      <c r="A4" s="1" t="s">
        <v>117</v>
      </c>
    </row>
    <row r="5" spans="1:22" s="4" customFormat="1" ht="19.5" x14ac:dyDescent="0.2">
      <c r="A5" s="2"/>
      <c r="B5" s="2"/>
      <c r="C5" s="2"/>
      <c r="D5" s="2"/>
      <c r="E5" s="2"/>
      <c r="F5" s="2"/>
      <c r="G5" s="2"/>
      <c r="H5" s="3"/>
      <c r="I5" s="2"/>
      <c r="J5" s="3" t="s">
        <v>80</v>
      </c>
    </row>
    <row r="6" spans="1:22" s="1" customFormat="1" ht="20.25" x14ac:dyDescent="0.2">
      <c r="A6" s="5"/>
      <c r="B6" s="5"/>
      <c r="C6" s="5"/>
      <c r="D6" s="32"/>
      <c r="E6" s="33" t="s">
        <v>3</v>
      </c>
      <c r="F6" s="32"/>
      <c r="G6" s="5"/>
      <c r="H6" s="32"/>
      <c r="I6" s="33" t="s">
        <v>4</v>
      </c>
      <c r="J6" s="32"/>
      <c r="L6" s="4"/>
    </row>
    <row r="7" spans="1:22" s="4" customFormat="1" ht="19.5" x14ac:dyDescent="0.2">
      <c r="B7" s="6" t="s">
        <v>5</v>
      </c>
      <c r="D7" s="6">
        <v>2561</v>
      </c>
      <c r="F7" s="6">
        <v>2560</v>
      </c>
      <c r="H7" s="6">
        <v>2561</v>
      </c>
      <c r="J7" s="6">
        <v>2560</v>
      </c>
    </row>
    <row r="8" spans="1:22" s="4" customFormat="1" ht="20.25" x14ac:dyDescent="0.2">
      <c r="A8" s="1" t="s">
        <v>81</v>
      </c>
    </row>
    <row r="9" spans="1:22" ht="19.5" x14ac:dyDescent="0.2">
      <c r="A9" s="4" t="s">
        <v>82</v>
      </c>
      <c r="B9" s="7"/>
      <c r="C9" s="4"/>
      <c r="D9" s="9">
        <v>716982</v>
      </c>
      <c r="E9" s="9"/>
      <c r="F9" s="9">
        <v>756299</v>
      </c>
      <c r="G9" s="9"/>
      <c r="H9" s="9">
        <v>3816</v>
      </c>
      <c r="I9" s="9"/>
      <c r="J9" s="9">
        <v>4786</v>
      </c>
      <c r="S9" s="9"/>
      <c r="T9" s="9"/>
      <c r="U9" s="9"/>
      <c r="V9" s="9"/>
    </row>
    <row r="10" spans="1:22" ht="19.5" x14ac:dyDescent="0.2">
      <c r="A10" s="4" t="s">
        <v>83</v>
      </c>
      <c r="B10" s="8"/>
      <c r="C10" s="4"/>
      <c r="D10" s="9">
        <v>341783</v>
      </c>
      <c r="E10" s="9"/>
      <c r="F10" s="9">
        <v>174731</v>
      </c>
      <c r="G10" s="9"/>
      <c r="H10" s="15">
        <v>0</v>
      </c>
      <c r="I10" s="12"/>
      <c r="J10" s="15" t="s">
        <v>223</v>
      </c>
      <c r="S10" s="9"/>
      <c r="T10" s="9"/>
      <c r="U10" s="9"/>
      <c r="V10" s="9"/>
    </row>
    <row r="11" spans="1:22" ht="19.5" x14ac:dyDescent="0.2">
      <c r="A11" s="4" t="s">
        <v>84</v>
      </c>
      <c r="B11" s="8"/>
      <c r="C11" s="4"/>
      <c r="D11" s="9">
        <v>27358</v>
      </c>
      <c r="E11" s="9"/>
      <c r="F11" s="9">
        <v>24849</v>
      </c>
      <c r="G11" s="9"/>
      <c r="H11" s="23">
        <v>5216</v>
      </c>
      <c r="I11" s="12"/>
      <c r="J11" s="23">
        <v>5731</v>
      </c>
      <c r="S11" s="9"/>
      <c r="T11" s="9"/>
      <c r="U11" s="9"/>
      <c r="V11" s="9"/>
    </row>
    <row r="12" spans="1:22" ht="19.5" x14ac:dyDescent="0.2">
      <c r="A12" s="4" t="s">
        <v>85</v>
      </c>
      <c r="B12" s="8"/>
      <c r="C12" s="4"/>
      <c r="D12" s="9">
        <v>8840</v>
      </c>
      <c r="E12" s="9"/>
      <c r="F12" s="9">
        <v>10249</v>
      </c>
      <c r="G12" s="9"/>
      <c r="H12" s="9">
        <v>10246</v>
      </c>
      <c r="I12" s="9"/>
      <c r="J12" s="9">
        <v>15305</v>
      </c>
      <c r="S12" s="9"/>
      <c r="T12" s="9"/>
      <c r="U12" s="9"/>
      <c r="V12" s="9"/>
    </row>
    <row r="13" spans="1:22" ht="19.5" x14ac:dyDescent="0.2">
      <c r="A13" s="4" t="s">
        <v>86</v>
      </c>
      <c r="B13" s="8"/>
      <c r="C13" s="4"/>
      <c r="D13" s="13">
        <v>2789</v>
      </c>
      <c r="E13" s="18"/>
      <c r="F13" s="13">
        <v>1595</v>
      </c>
      <c r="G13" s="18"/>
      <c r="H13" s="35">
        <v>52720</v>
      </c>
      <c r="I13" s="18"/>
      <c r="J13" s="35">
        <v>32264</v>
      </c>
      <c r="L13" s="21"/>
      <c r="S13" s="9"/>
      <c r="T13" s="9"/>
      <c r="U13" s="9"/>
      <c r="V13" s="9"/>
    </row>
    <row r="14" spans="1:22" ht="20.25" x14ac:dyDescent="0.2">
      <c r="A14" s="1" t="s">
        <v>87</v>
      </c>
      <c r="B14" s="4"/>
      <c r="C14" s="4"/>
      <c r="D14" s="36">
        <f>SUM(D9:D13)</f>
        <v>1097752</v>
      </c>
      <c r="E14" s="9"/>
      <c r="F14" s="36">
        <f>SUM(F9:F13)</f>
        <v>967723</v>
      </c>
      <c r="G14" s="9"/>
      <c r="H14" s="36">
        <f>SUM(H9:H13)</f>
        <v>71998</v>
      </c>
      <c r="I14" s="9"/>
      <c r="J14" s="36">
        <f>SUM(J9:J13)</f>
        <v>58086</v>
      </c>
      <c r="L14" s="21"/>
      <c r="S14" s="9"/>
      <c r="T14" s="9"/>
      <c r="U14" s="9"/>
      <c r="V14" s="9"/>
    </row>
    <row r="15" spans="1:22" ht="20.25" x14ac:dyDescent="0.2">
      <c r="A15" s="1" t="s">
        <v>88</v>
      </c>
      <c r="B15" s="4"/>
      <c r="C15" s="4"/>
      <c r="D15" s="9"/>
      <c r="E15" s="9"/>
      <c r="F15" s="9"/>
      <c r="G15" s="9"/>
      <c r="H15" s="9"/>
      <c r="I15" s="9"/>
      <c r="J15" s="9"/>
      <c r="S15" s="9"/>
      <c r="T15" s="9"/>
      <c r="U15" s="9"/>
      <c r="V15" s="9"/>
    </row>
    <row r="16" spans="1:22" ht="19.5" x14ac:dyDescent="0.2">
      <c r="A16" s="4" t="s">
        <v>89</v>
      </c>
      <c r="B16" s="7"/>
      <c r="C16" s="4"/>
      <c r="D16" s="9">
        <v>467966</v>
      </c>
      <c r="E16" s="9"/>
      <c r="F16" s="37">
        <v>484242</v>
      </c>
      <c r="G16" s="9"/>
      <c r="H16" s="9">
        <v>5583</v>
      </c>
      <c r="I16" s="9"/>
      <c r="J16" s="9">
        <v>10237</v>
      </c>
      <c r="S16" s="9"/>
      <c r="T16" s="9"/>
      <c r="U16" s="9"/>
      <c r="V16" s="9"/>
    </row>
    <row r="17" spans="1:22" ht="19.5" x14ac:dyDescent="0.2">
      <c r="A17" s="4" t="s">
        <v>90</v>
      </c>
      <c r="B17" s="8"/>
      <c r="C17" s="4"/>
      <c r="D17" s="9">
        <v>207149</v>
      </c>
      <c r="E17" s="9"/>
      <c r="F17" s="37">
        <v>125086</v>
      </c>
      <c r="G17" s="9"/>
      <c r="H17" s="9">
        <v>0</v>
      </c>
      <c r="I17" s="12"/>
      <c r="J17" s="9">
        <v>0</v>
      </c>
      <c r="S17" s="9"/>
      <c r="T17" s="9"/>
      <c r="U17" s="9"/>
      <c r="V17" s="9"/>
    </row>
    <row r="18" spans="1:22" ht="19.5" x14ac:dyDescent="0.2">
      <c r="A18" s="4" t="s">
        <v>91</v>
      </c>
      <c r="B18" s="8"/>
      <c r="C18" s="4"/>
      <c r="D18" s="9">
        <v>15513</v>
      </c>
      <c r="E18" s="9"/>
      <c r="F18" s="37">
        <v>11516</v>
      </c>
      <c r="G18" s="9"/>
      <c r="H18" s="9">
        <v>1670</v>
      </c>
      <c r="I18" s="12"/>
      <c r="J18" s="9">
        <v>1628</v>
      </c>
      <c r="S18" s="9"/>
      <c r="T18" s="9"/>
      <c r="U18" s="9"/>
      <c r="V18" s="9"/>
    </row>
    <row r="19" spans="1:22" ht="19.5" x14ac:dyDescent="0.2">
      <c r="A19" s="4" t="s">
        <v>92</v>
      </c>
      <c r="B19" s="8"/>
      <c r="C19" s="4"/>
      <c r="D19" s="9">
        <v>106950</v>
      </c>
      <c r="E19" s="9"/>
      <c r="F19" s="37">
        <v>94787</v>
      </c>
      <c r="G19" s="9"/>
      <c r="H19" s="9">
        <v>88</v>
      </c>
      <c r="I19" s="12"/>
      <c r="J19" s="9">
        <v>95</v>
      </c>
      <c r="S19" s="9"/>
      <c r="T19" s="9"/>
      <c r="U19" s="9"/>
      <c r="V19" s="9"/>
    </row>
    <row r="20" spans="1:22" ht="19.5" x14ac:dyDescent="0.2">
      <c r="A20" s="4" t="s">
        <v>93</v>
      </c>
      <c r="B20" s="8">
        <v>25</v>
      </c>
      <c r="C20" s="4"/>
      <c r="D20" s="9">
        <v>323939</v>
      </c>
      <c r="E20" s="9"/>
      <c r="F20" s="37">
        <v>330929</v>
      </c>
      <c r="G20" s="9"/>
      <c r="H20" s="9">
        <v>39921</v>
      </c>
      <c r="I20" s="9"/>
      <c r="J20" s="9">
        <v>40606</v>
      </c>
      <c r="S20" s="9"/>
      <c r="T20" s="9"/>
      <c r="U20" s="9"/>
      <c r="V20" s="9"/>
    </row>
    <row r="21" spans="1:22" ht="20.25" x14ac:dyDescent="0.2">
      <c r="A21" s="1" t="s">
        <v>94</v>
      </c>
      <c r="B21" s="8"/>
      <c r="C21" s="4"/>
      <c r="D21" s="14">
        <f>SUM(D16:D20)</f>
        <v>1121517</v>
      </c>
      <c r="E21" s="9"/>
      <c r="F21" s="14">
        <f>SUM(F16:F20)</f>
        <v>1046560</v>
      </c>
      <c r="G21" s="9"/>
      <c r="H21" s="14">
        <f>SUM(H16:H20)</f>
        <v>47262</v>
      </c>
      <c r="I21" s="9"/>
      <c r="J21" s="14">
        <f>SUM(J16:J20)</f>
        <v>52566</v>
      </c>
      <c r="S21" s="9"/>
      <c r="T21" s="9"/>
      <c r="U21" s="9"/>
      <c r="V21" s="9"/>
    </row>
    <row r="22" spans="1:22" ht="20.25" x14ac:dyDescent="0.2">
      <c r="A22" s="1" t="s">
        <v>95</v>
      </c>
      <c r="B22" s="8"/>
      <c r="C22" s="4"/>
      <c r="D22" s="18"/>
      <c r="E22" s="9"/>
      <c r="F22" s="18"/>
      <c r="G22" s="9"/>
      <c r="H22" s="18"/>
      <c r="I22" s="9"/>
      <c r="J22" s="18"/>
      <c r="S22" s="9"/>
      <c r="T22" s="9"/>
      <c r="U22" s="9"/>
      <c r="V22" s="9"/>
    </row>
    <row r="23" spans="1:22" ht="20.25" x14ac:dyDescent="0.2">
      <c r="A23" s="1" t="s">
        <v>96</v>
      </c>
      <c r="B23" s="4"/>
      <c r="C23" s="4"/>
      <c r="D23" s="38">
        <f>SUM(D14-D21)</f>
        <v>-23765</v>
      </c>
      <c r="E23" s="38"/>
      <c r="F23" s="38">
        <f>SUM(F14-F21)</f>
        <v>-78837</v>
      </c>
      <c r="G23" s="38"/>
      <c r="H23" s="38">
        <f>SUM(H14-H21)</f>
        <v>24736</v>
      </c>
      <c r="I23" s="38"/>
      <c r="J23" s="38">
        <f>SUM(J14-J21)</f>
        <v>5520</v>
      </c>
      <c r="M23" s="19"/>
      <c r="N23" s="19"/>
      <c r="O23" s="19"/>
      <c r="P23" s="19"/>
      <c r="Q23" s="19"/>
      <c r="R23" s="19"/>
      <c r="S23" s="9"/>
      <c r="T23" s="9"/>
      <c r="U23" s="9"/>
      <c r="V23" s="9"/>
    </row>
    <row r="24" spans="1:22" s="40" customFormat="1" ht="19.5" x14ac:dyDescent="0.2">
      <c r="A24" s="4" t="s">
        <v>97</v>
      </c>
      <c r="B24" s="8">
        <v>9</v>
      </c>
      <c r="C24" s="19"/>
      <c r="D24" s="13">
        <v>-1153</v>
      </c>
      <c r="E24" s="18"/>
      <c r="F24" s="13">
        <v>-20931</v>
      </c>
      <c r="G24" s="18"/>
      <c r="H24" s="39" t="s">
        <v>223</v>
      </c>
      <c r="I24" s="18"/>
      <c r="J24" s="39" t="s">
        <v>223</v>
      </c>
      <c r="K24" s="19"/>
      <c r="L24" s="19"/>
      <c r="M24" s="4"/>
      <c r="N24" s="4"/>
      <c r="O24" s="4"/>
      <c r="P24" s="4"/>
      <c r="Q24" s="4"/>
      <c r="R24" s="4"/>
      <c r="S24" s="9"/>
      <c r="T24" s="9"/>
      <c r="U24" s="9"/>
      <c r="V24" s="9"/>
    </row>
    <row r="25" spans="1:22" ht="20.25" x14ac:dyDescent="0.2">
      <c r="A25" s="1" t="s">
        <v>98</v>
      </c>
      <c r="B25" s="8"/>
      <c r="C25" s="4"/>
      <c r="D25" s="41">
        <f>SUM(D23:D24)</f>
        <v>-24918</v>
      </c>
      <c r="E25" s="41"/>
      <c r="F25" s="41">
        <f>SUM(F23:F24)</f>
        <v>-99768</v>
      </c>
      <c r="G25" s="41"/>
      <c r="H25" s="41">
        <f>SUM(H23:H24)</f>
        <v>24736</v>
      </c>
      <c r="I25" s="41"/>
      <c r="J25" s="41">
        <f>SUM(J23:J24)</f>
        <v>5520</v>
      </c>
      <c r="L25" s="19"/>
      <c r="S25" s="9"/>
      <c r="T25" s="9"/>
      <c r="U25" s="9"/>
      <c r="V25" s="9"/>
    </row>
    <row r="26" spans="1:22" ht="19.5" x14ac:dyDescent="0.2">
      <c r="A26" s="4" t="s">
        <v>99</v>
      </c>
      <c r="B26" s="8"/>
      <c r="C26" s="4"/>
      <c r="D26" s="13">
        <v>-39105</v>
      </c>
      <c r="E26" s="18"/>
      <c r="F26" s="13">
        <v>-42330</v>
      </c>
      <c r="G26" s="18"/>
      <c r="H26" s="13">
        <v>-9526</v>
      </c>
      <c r="I26" s="18"/>
      <c r="J26" s="13">
        <v>-12595</v>
      </c>
      <c r="L26" s="19"/>
      <c r="S26" s="9"/>
      <c r="T26" s="9"/>
      <c r="U26" s="9"/>
      <c r="V26" s="9"/>
    </row>
    <row r="27" spans="1:22" ht="20.25" x14ac:dyDescent="0.2">
      <c r="A27" s="1" t="s">
        <v>115</v>
      </c>
      <c r="B27" s="8"/>
      <c r="C27" s="4"/>
      <c r="D27" s="42">
        <f>SUM(D25:D26)</f>
        <v>-64023</v>
      </c>
      <c r="E27" s="42"/>
      <c r="F27" s="42">
        <f>SUM(F25:F26)</f>
        <v>-142098</v>
      </c>
      <c r="G27" s="42"/>
      <c r="H27" s="42">
        <f>SUM(H25:H26)</f>
        <v>15210</v>
      </c>
      <c r="I27" s="42"/>
      <c r="J27" s="42">
        <f>SUM(J25:J26)</f>
        <v>-7075</v>
      </c>
      <c r="S27" s="9"/>
      <c r="T27" s="9"/>
      <c r="U27" s="9"/>
      <c r="V27" s="9"/>
    </row>
    <row r="28" spans="1:22" ht="19.5" x14ac:dyDescent="0.2">
      <c r="A28" s="4" t="s">
        <v>100</v>
      </c>
      <c r="B28" s="8">
        <v>18</v>
      </c>
      <c r="C28" s="4"/>
      <c r="D28" s="13">
        <v>10698</v>
      </c>
      <c r="E28" s="18"/>
      <c r="F28" s="13">
        <v>-12484</v>
      </c>
      <c r="G28" s="18"/>
      <c r="H28" s="43">
        <v>2306</v>
      </c>
      <c r="I28" s="18"/>
      <c r="J28" s="35">
        <v>1002</v>
      </c>
      <c r="S28" s="9"/>
      <c r="T28" s="9"/>
      <c r="U28" s="9"/>
      <c r="V28" s="9"/>
    </row>
    <row r="29" spans="1:22" ht="21" thickBot="1" x14ac:dyDescent="0.25">
      <c r="A29" s="1" t="s">
        <v>101</v>
      </c>
      <c r="B29" s="8"/>
      <c r="C29" s="4"/>
      <c r="D29" s="44">
        <f>SUM(D27:D28)</f>
        <v>-53325</v>
      </c>
      <c r="E29" s="9"/>
      <c r="F29" s="44">
        <f>SUM(F27:F28)</f>
        <v>-154582</v>
      </c>
      <c r="G29" s="9"/>
      <c r="H29" s="44">
        <f>SUM(H27:H28)</f>
        <v>17516</v>
      </c>
      <c r="I29" s="9"/>
      <c r="J29" s="44">
        <f>SUM(J27:J28)</f>
        <v>-6073</v>
      </c>
      <c r="S29" s="9"/>
      <c r="T29" s="9"/>
      <c r="U29" s="9"/>
      <c r="V29" s="9"/>
    </row>
    <row r="30" spans="1:22" ht="21" thickTop="1" x14ac:dyDescent="0.2">
      <c r="A30" s="1"/>
      <c r="B30" s="8"/>
      <c r="C30" s="4"/>
      <c r="D30" s="26"/>
      <c r="E30" s="9"/>
      <c r="F30" s="26"/>
      <c r="G30" s="9"/>
      <c r="H30" s="26"/>
      <c r="I30" s="9"/>
      <c r="J30" s="26"/>
      <c r="S30" s="9"/>
      <c r="T30" s="9"/>
      <c r="U30" s="9"/>
      <c r="V30" s="9"/>
    </row>
    <row r="31" spans="1:22" ht="20.25" x14ac:dyDescent="0.2">
      <c r="A31" s="45" t="s">
        <v>102</v>
      </c>
      <c r="B31" s="8"/>
      <c r="C31" s="4"/>
      <c r="D31" s="26"/>
      <c r="E31" s="9"/>
      <c r="F31" s="26"/>
      <c r="G31" s="9"/>
      <c r="H31" s="26"/>
      <c r="I31" s="21"/>
      <c r="J31" s="26"/>
      <c r="S31" s="9"/>
      <c r="T31" s="9"/>
      <c r="U31" s="9"/>
      <c r="V31" s="9"/>
    </row>
    <row r="32" spans="1:22" ht="20.25" thickBot="1" x14ac:dyDescent="0.25">
      <c r="A32" s="24" t="s">
        <v>103</v>
      </c>
      <c r="B32" s="8"/>
      <c r="C32" s="4"/>
      <c r="D32" s="46">
        <f>SUM(D29-D33)</f>
        <v>-48328</v>
      </c>
      <c r="E32" s="21"/>
      <c r="F32" s="46">
        <f>SUM(F29-F33)</f>
        <v>-151978</v>
      </c>
      <c r="G32" s="21"/>
      <c r="H32" s="47">
        <f>H29</f>
        <v>17516</v>
      </c>
      <c r="I32" s="21"/>
      <c r="J32" s="47">
        <f>J29</f>
        <v>-6073</v>
      </c>
      <c r="S32" s="9"/>
      <c r="T32" s="9"/>
      <c r="U32" s="9"/>
      <c r="V32" s="9"/>
    </row>
    <row r="33" spans="1:22" ht="20.25" thickTop="1" x14ac:dyDescent="0.2">
      <c r="A33" s="24" t="s">
        <v>104</v>
      </c>
      <c r="B33" s="4"/>
      <c r="C33" s="4"/>
      <c r="D33" s="48">
        <v>-4997</v>
      </c>
      <c r="E33" s="21"/>
      <c r="F33" s="48">
        <v>-2604</v>
      </c>
      <c r="G33" s="21"/>
      <c r="H33" s="26"/>
      <c r="I33" s="21"/>
      <c r="J33" s="26"/>
      <c r="S33" s="9"/>
      <c r="T33" s="9"/>
      <c r="U33" s="9"/>
      <c r="V33" s="9"/>
    </row>
    <row r="34" spans="1:22" ht="20.25" thickBot="1" x14ac:dyDescent="0.25">
      <c r="A34" s="49"/>
      <c r="B34" s="4"/>
      <c r="C34" s="4"/>
      <c r="D34" s="44">
        <f>SUM(D32:D33)</f>
        <v>-53325</v>
      </c>
      <c r="E34" s="21"/>
      <c r="F34" s="44">
        <f>SUM(F32:F33)</f>
        <v>-154582</v>
      </c>
      <c r="G34" s="21"/>
      <c r="H34" s="26"/>
      <c r="I34" s="21"/>
      <c r="J34" s="26"/>
      <c r="S34" s="9"/>
      <c r="T34" s="9"/>
      <c r="U34" s="9"/>
      <c r="V34" s="9"/>
    </row>
    <row r="35" spans="1:22" ht="20.25" thickTop="1" x14ac:dyDescent="0.2">
      <c r="A35" s="49"/>
      <c r="B35" s="4"/>
      <c r="C35" s="4"/>
      <c r="D35" s="26"/>
      <c r="E35" s="21"/>
      <c r="F35" s="26"/>
      <c r="G35" s="21"/>
      <c r="H35" s="26"/>
      <c r="I35" s="21"/>
      <c r="J35" s="26"/>
      <c r="S35" s="9"/>
      <c r="T35" s="9"/>
      <c r="U35" s="9"/>
      <c r="V35" s="9"/>
    </row>
    <row r="36" spans="1:22" ht="20.25" x14ac:dyDescent="0.2">
      <c r="A36" s="1" t="s">
        <v>105</v>
      </c>
      <c r="B36" s="8">
        <v>19</v>
      </c>
      <c r="C36" s="4"/>
      <c r="D36" s="21"/>
      <c r="F36" s="21"/>
      <c r="H36" s="21"/>
      <c r="J36" s="21"/>
      <c r="S36" s="9"/>
      <c r="T36" s="9"/>
      <c r="U36" s="9"/>
      <c r="V36" s="9"/>
    </row>
    <row r="37" spans="1:22" ht="20.25" thickBot="1" x14ac:dyDescent="0.25">
      <c r="A37" s="30" t="s">
        <v>106</v>
      </c>
      <c r="B37" s="4"/>
      <c r="C37" s="4"/>
      <c r="D37" s="50">
        <f>D32/166682701*1000</f>
        <v>-0.28994010602216003</v>
      </c>
      <c r="E37" s="51"/>
      <c r="F37" s="50">
        <f>F32/166682701*1000</f>
        <v>-0.91178028126626043</v>
      </c>
      <c r="G37" s="51"/>
      <c r="H37" s="50">
        <f>H32/166682701*1000</f>
        <v>0.10508589010685637</v>
      </c>
      <c r="I37" s="51"/>
      <c r="J37" s="50">
        <f>J32/166682701*1000</f>
        <v>-3.643449478299491E-2</v>
      </c>
      <c r="S37" s="9"/>
      <c r="T37" s="9"/>
      <c r="U37" s="9"/>
      <c r="V37" s="9"/>
    </row>
    <row r="38" spans="1:22" ht="20.25" thickTop="1" x14ac:dyDescent="0.2">
      <c r="A38" s="4"/>
      <c r="B38" s="4"/>
      <c r="C38" s="4"/>
      <c r="D38" s="52"/>
      <c r="E38" s="51"/>
      <c r="F38" s="52"/>
      <c r="G38" s="51"/>
      <c r="H38" s="52"/>
      <c r="I38" s="51"/>
      <c r="J38" s="52"/>
      <c r="S38" s="9"/>
      <c r="T38" s="9"/>
      <c r="U38" s="9"/>
      <c r="V38" s="9"/>
    </row>
    <row r="39" spans="1:22" ht="19.5" x14ac:dyDescent="0.2">
      <c r="A39" s="4"/>
      <c r="B39" s="4"/>
      <c r="C39" s="4"/>
      <c r="D39" s="52"/>
      <c r="E39" s="51"/>
      <c r="F39" s="52"/>
      <c r="G39" s="51"/>
      <c r="H39" s="52"/>
      <c r="I39" s="51"/>
      <c r="J39" s="52"/>
    </row>
    <row r="40" spans="1:22" ht="20.25" x14ac:dyDescent="0.2">
      <c r="A40" s="4" t="s">
        <v>35</v>
      </c>
      <c r="B40" s="4"/>
      <c r="C40" s="4"/>
      <c r="L40" s="1"/>
    </row>
    <row r="41" spans="1:22" s="53" customFormat="1" ht="21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3" t="s">
        <v>78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s="53" customFormat="1" ht="21" customHeight="1" x14ac:dyDescent="0.2">
      <c r="A42" s="1" t="s">
        <v>0</v>
      </c>
      <c r="B42" s="1"/>
      <c r="C42" s="1"/>
      <c r="D42" s="1"/>
      <c r="E42" s="1"/>
      <c r="F42" s="1"/>
      <c r="G42" s="1"/>
      <c r="H42" s="1"/>
      <c r="I42" s="1"/>
      <c r="J42" s="54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s="53" customFormat="1" ht="21" customHeight="1" x14ac:dyDescent="0.2">
      <c r="A43" s="45" t="s">
        <v>107</v>
      </c>
      <c r="B43" s="45"/>
      <c r="C43" s="45"/>
      <c r="D43" s="55"/>
      <c r="E43" s="45"/>
      <c r="F43" s="55"/>
      <c r="G43" s="45"/>
      <c r="H43" s="55"/>
      <c r="I43" s="45"/>
      <c r="J43" s="55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s="53" customFormat="1" ht="21" customHeight="1" x14ac:dyDescent="0.2">
      <c r="A44" s="1" t="s">
        <v>117</v>
      </c>
      <c r="B44" s="45"/>
      <c r="C44" s="45"/>
      <c r="D44" s="55"/>
      <c r="E44" s="45"/>
      <c r="F44" s="55"/>
      <c r="G44" s="45"/>
      <c r="H44" s="55"/>
      <c r="I44" s="45"/>
      <c r="J44" s="55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ht="21" customHeight="1" x14ac:dyDescent="0.2">
      <c r="A45" s="49"/>
      <c r="B45" s="56"/>
      <c r="C45" s="56"/>
      <c r="D45" s="57"/>
      <c r="E45" s="56"/>
      <c r="F45" s="57"/>
      <c r="G45" s="56"/>
      <c r="H45" s="57"/>
      <c r="I45" s="56"/>
      <c r="J45" s="3" t="s">
        <v>2</v>
      </c>
    </row>
    <row r="46" spans="1:22" s="53" customFormat="1" ht="21" customHeight="1" x14ac:dyDescent="0.2">
      <c r="A46" s="5"/>
      <c r="B46" s="5"/>
      <c r="C46" s="5"/>
      <c r="D46" s="58"/>
      <c r="E46" s="59" t="s">
        <v>3</v>
      </c>
      <c r="F46" s="58"/>
      <c r="G46" s="60"/>
      <c r="H46" s="58"/>
      <c r="I46" s="59" t="s">
        <v>4</v>
      </c>
      <c r="J46" s="58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21" customHeight="1" x14ac:dyDescent="0.2">
      <c r="A47" s="49"/>
      <c r="B47" s="6" t="s">
        <v>5</v>
      </c>
      <c r="C47" s="49"/>
      <c r="D47" s="6">
        <v>2561</v>
      </c>
      <c r="F47" s="6">
        <v>2560</v>
      </c>
      <c r="H47" s="6">
        <v>2561</v>
      </c>
      <c r="J47" s="6">
        <v>2560</v>
      </c>
    </row>
    <row r="48" spans="1:22" ht="19.5" x14ac:dyDescent="0.2">
      <c r="A48" s="4"/>
      <c r="B48" s="6"/>
      <c r="C48" s="4"/>
      <c r="D48" s="6"/>
      <c r="F48" s="6"/>
      <c r="H48" s="6"/>
      <c r="J48" s="6"/>
      <c r="L48" s="19"/>
      <c r="M48" s="19"/>
      <c r="N48" s="19"/>
      <c r="O48" s="19"/>
      <c r="P48" s="19"/>
      <c r="Q48" s="19"/>
      <c r="R48" s="19"/>
      <c r="S48" s="19"/>
    </row>
    <row r="49" spans="1:22" ht="21" customHeight="1" thickBot="1" x14ac:dyDescent="0.25">
      <c r="A49" s="1" t="s">
        <v>101</v>
      </c>
      <c r="B49" s="61"/>
      <c r="C49" s="49"/>
      <c r="D49" s="20">
        <f>SUM(D29)</f>
        <v>-53325</v>
      </c>
      <c r="E49" s="26"/>
      <c r="F49" s="20">
        <f>SUM(F29)</f>
        <v>-154582</v>
      </c>
      <c r="G49" s="26"/>
      <c r="H49" s="20">
        <f>SUM(H29)</f>
        <v>17516</v>
      </c>
      <c r="I49" s="26"/>
      <c r="J49" s="20">
        <f>SUM(J29)</f>
        <v>-6073</v>
      </c>
      <c r="L49" s="18"/>
      <c r="M49" s="26"/>
      <c r="N49" s="18"/>
      <c r="O49" s="26"/>
      <c r="P49" s="18"/>
      <c r="Q49" s="26"/>
      <c r="R49" s="18"/>
      <c r="S49" s="18"/>
      <c r="T49" s="9"/>
      <c r="U49" s="9"/>
      <c r="V49" s="9"/>
    </row>
    <row r="50" spans="1:22" ht="21" customHeight="1" thickTop="1" x14ac:dyDescent="0.2">
      <c r="A50" s="4"/>
      <c r="B50" s="61"/>
      <c r="C50" s="49"/>
      <c r="D50" s="26"/>
      <c r="E50" s="26"/>
      <c r="F50" s="26"/>
      <c r="G50" s="26"/>
      <c r="H50" s="26"/>
      <c r="I50" s="26"/>
      <c r="J50" s="26"/>
      <c r="L50" s="19"/>
      <c r="M50" s="19"/>
      <c r="N50" s="19"/>
      <c r="O50" s="19"/>
      <c r="P50" s="19"/>
      <c r="Q50" s="19"/>
      <c r="R50" s="19"/>
      <c r="S50" s="19"/>
    </row>
    <row r="51" spans="1:22" ht="21" customHeight="1" x14ac:dyDescent="0.2">
      <c r="A51" s="1" t="s">
        <v>108</v>
      </c>
      <c r="B51" s="61"/>
      <c r="C51" s="49"/>
      <c r="D51" s="26"/>
      <c r="E51" s="26"/>
      <c r="F51" s="26"/>
      <c r="G51" s="26"/>
      <c r="H51" s="26"/>
      <c r="I51" s="26"/>
      <c r="J51" s="26"/>
      <c r="L51" s="19"/>
      <c r="M51" s="19"/>
      <c r="N51" s="19"/>
      <c r="O51" s="19"/>
      <c r="P51" s="19"/>
      <c r="Q51" s="19"/>
      <c r="R51" s="19"/>
      <c r="S51" s="19"/>
    </row>
    <row r="52" spans="1:22" ht="21" customHeight="1" x14ac:dyDescent="0.2">
      <c r="A52" s="62" t="s">
        <v>109</v>
      </c>
      <c r="B52" s="61"/>
      <c r="C52" s="49"/>
      <c r="D52" s="26"/>
      <c r="E52" s="26"/>
      <c r="F52" s="26"/>
      <c r="G52" s="26"/>
      <c r="H52" s="26"/>
      <c r="I52" s="26"/>
      <c r="J52" s="26"/>
      <c r="L52" s="19"/>
      <c r="M52" s="19"/>
      <c r="N52" s="19"/>
      <c r="O52" s="19"/>
      <c r="P52" s="19"/>
      <c r="Q52" s="19"/>
      <c r="R52" s="19"/>
      <c r="S52" s="19"/>
    </row>
    <row r="53" spans="1:22" ht="21" customHeight="1" x14ac:dyDescent="0.2">
      <c r="A53" s="124" t="s">
        <v>229</v>
      </c>
      <c r="B53" s="61"/>
      <c r="C53" s="49"/>
      <c r="D53" s="26"/>
      <c r="E53" s="26"/>
      <c r="F53" s="26"/>
      <c r="G53" s="26"/>
      <c r="H53" s="26"/>
      <c r="I53" s="26"/>
      <c r="J53" s="26"/>
      <c r="K53" s="124"/>
      <c r="L53" s="125"/>
      <c r="M53" s="125"/>
      <c r="N53" s="125"/>
      <c r="O53" s="125"/>
      <c r="P53" s="125"/>
      <c r="Q53" s="125"/>
      <c r="R53" s="125"/>
      <c r="S53" s="125"/>
      <c r="T53" s="124"/>
      <c r="U53" s="124"/>
      <c r="V53" s="124"/>
    </row>
    <row r="54" spans="1:22" ht="21" customHeight="1" x14ac:dyDescent="0.2">
      <c r="A54" s="4" t="s">
        <v>230</v>
      </c>
      <c r="B54" s="61"/>
      <c r="C54" s="49"/>
      <c r="D54" s="63">
        <v>-1307</v>
      </c>
      <c r="E54" s="64"/>
      <c r="F54" s="63">
        <v>841</v>
      </c>
      <c r="G54" s="64"/>
      <c r="H54" s="23">
        <v>0</v>
      </c>
      <c r="I54" s="64"/>
      <c r="J54" s="23" t="s">
        <v>223</v>
      </c>
      <c r="L54" s="65"/>
      <c r="M54" s="64"/>
      <c r="N54" s="65"/>
      <c r="O54" s="64"/>
      <c r="P54" s="66"/>
      <c r="Q54" s="64"/>
      <c r="R54" s="66"/>
      <c r="S54" s="18"/>
      <c r="T54" s="9"/>
      <c r="U54" s="9"/>
      <c r="V54" s="9"/>
    </row>
    <row r="55" spans="1:22" ht="21" customHeight="1" x14ac:dyDescent="0.2">
      <c r="A55" s="4" t="s">
        <v>110</v>
      </c>
      <c r="B55" s="8">
        <v>9</v>
      </c>
      <c r="C55" s="49"/>
      <c r="D55" s="23">
        <v>2898</v>
      </c>
      <c r="E55" s="64"/>
      <c r="F55" s="23">
        <v>7532</v>
      </c>
      <c r="G55" s="64"/>
      <c r="H55" s="23">
        <v>0</v>
      </c>
      <c r="I55" s="64"/>
      <c r="J55" s="23" t="s">
        <v>223</v>
      </c>
      <c r="L55" s="66"/>
      <c r="M55" s="64"/>
      <c r="N55" s="66"/>
      <c r="O55" s="64"/>
      <c r="P55" s="66"/>
      <c r="Q55" s="64"/>
      <c r="R55" s="66"/>
      <c r="S55" s="18"/>
      <c r="T55" s="9"/>
      <c r="U55" s="9"/>
      <c r="V55" s="9"/>
    </row>
    <row r="56" spans="1:22" ht="21" customHeight="1" x14ac:dyDescent="0.2">
      <c r="A56" s="1" t="s">
        <v>111</v>
      </c>
      <c r="B56" s="61"/>
      <c r="C56" s="49"/>
      <c r="D56" s="67">
        <f>SUM(D54:D55)</f>
        <v>1591</v>
      </c>
      <c r="E56" s="18"/>
      <c r="F56" s="67">
        <f>SUM(F54:F55)</f>
        <v>8373</v>
      </c>
      <c r="G56" s="18"/>
      <c r="H56" s="67">
        <f>SUM(H54:H55)</f>
        <v>0</v>
      </c>
      <c r="I56" s="18"/>
      <c r="J56" s="67">
        <f>SUM(J54:J55)</f>
        <v>0</v>
      </c>
      <c r="L56" s="68"/>
      <c r="M56" s="18"/>
      <c r="N56" s="68"/>
      <c r="O56" s="18"/>
      <c r="P56" s="68"/>
      <c r="Q56" s="18"/>
      <c r="R56" s="68"/>
      <c r="S56" s="18"/>
      <c r="T56" s="9"/>
      <c r="U56" s="9"/>
      <c r="V56" s="9"/>
    </row>
    <row r="57" spans="1:22" ht="21" customHeight="1" x14ac:dyDescent="0.2">
      <c r="A57" s="4"/>
      <c r="B57" s="61"/>
      <c r="C57" s="49"/>
      <c r="D57" s="52"/>
      <c r="E57" s="19"/>
      <c r="F57" s="52"/>
      <c r="G57" s="52"/>
      <c r="H57" s="52"/>
      <c r="I57" s="19"/>
      <c r="J57" s="52"/>
      <c r="L57" s="19"/>
      <c r="M57" s="19"/>
      <c r="N57" s="19"/>
      <c r="O57" s="19"/>
      <c r="P57" s="19"/>
      <c r="Q57" s="19"/>
      <c r="R57" s="19"/>
      <c r="S57" s="18"/>
      <c r="T57" s="9"/>
      <c r="U57" s="9"/>
      <c r="V57" s="9"/>
    </row>
    <row r="58" spans="1:22" ht="21" customHeight="1" thickBot="1" x14ac:dyDescent="0.25">
      <c r="A58" s="1" t="s">
        <v>112</v>
      </c>
      <c r="B58" s="61"/>
      <c r="C58" s="49"/>
      <c r="D58" s="20">
        <f>+D49+D56</f>
        <v>-51734</v>
      </c>
      <c r="E58" s="26"/>
      <c r="F58" s="20">
        <f>+F49+F56</f>
        <v>-146209</v>
      </c>
      <c r="G58" s="21"/>
      <c r="H58" s="20">
        <f>+H49+H56</f>
        <v>17516</v>
      </c>
      <c r="I58" s="21"/>
      <c r="J58" s="20">
        <f>+J49+J56</f>
        <v>-6073</v>
      </c>
      <c r="L58" s="18"/>
      <c r="M58" s="26"/>
      <c r="N58" s="18"/>
      <c r="O58" s="26"/>
      <c r="P58" s="18"/>
      <c r="Q58" s="26"/>
      <c r="R58" s="18"/>
      <c r="S58" s="18"/>
      <c r="T58" s="9"/>
      <c r="U58" s="9"/>
      <c r="V58" s="9"/>
    </row>
    <row r="59" spans="1:22" ht="21" customHeight="1" thickTop="1" x14ac:dyDescent="0.2">
      <c r="A59" s="4"/>
      <c r="B59" s="61"/>
      <c r="C59" s="49"/>
      <c r="D59" s="52"/>
      <c r="E59" s="19"/>
      <c r="F59" s="52"/>
      <c r="G59" s="51"/>
      <c r="H59" s="52"/>
      <c r="J59" s="52"/>
      <c r="L59" s="19"/>
      <c r="M59" s="19"/>
      <c r="N59" s="19"/>
      <c r="O59" s="19"/>
      <c r="P59" s="19"/>
      <c r="Q59" s="19"/>
      <c r="R59" s="19"/>
      <c r="S59" s="18"/>
      <c r="T59" s="9"/>
      <c r="U59" s="9"/>
      <c r="V59" s="9"/>
    </row>
    <row r="60" spans="1:22" ht="21" customHeight="1" x14ac:dyDescent="0.2">
      <c r="A60" s="1" t="s">
        <v>113</v>
      </c>
      <c r="B60" s="61"/>
      <c r="C60" s="49"/>
      <c r="D60" s="52"/>
      <c r="E60" s="19"/>
      <c r="F60" s="52"/>
      <c r="G60" s="51"/>
      <c r="H60" s="52"/>
      <c r="J60" s="52"/>
      <c r="L60" s="19"/>
      <c r="M60" s="19"/>
      <c r="N60" s="19"/>
      <c r="O60" s="19"/>
      <c r="P60" s="19"/>
      <c r="Q60" s="19"/>
      <c r="R60" s="19"/>
      <c r="S60" s="18"/>
      <c r="T60" s="9"/>
      <c r="U60" s="9"/>
      <c r="V60" s="9"/>
    </row>
    <row r="61" spans="1:22" ht="21" customHeight="1" thickBot="1" x14ac:dyDescent="0.25">
      <c r="A61" s="4" t="s">
        <v>103</v>
      </c>
      <c r="B61" s="61"/>
      <c r="C61" s="49"/>
      <c r="D61" s="46">
        <f>SUM(D58-D62)</f>
        <v>-46896</v>
      </c>
      <c r="E61" s="46"/>
      <c r="F61" s="46">
        <f>SUM(F58-F62)</f>
        <v>-143504</v>
      </c>
      <c r="G61" s="51"/>
      <c r="H61" s="47">
        <f>H58-H62</f>
        <v>17516</v>
      </c>
      <c r="I61" s="9"/>
      <c r="J61" s="47">
        <f>J58-J62</f>
        <v>-6073</v>
      </c>
      <c r="S61" s="9"/>
      <c r="T61" s="9"/>
      <c r="U61" s="9"/>
      <c r="V61" s="9"/>
    </row>
    <row r="62" spans="1:22" ht="21" customHeight="1" thickTop="1" x14ac:dyDescent="0.2">
      <c r="A62" s="4" t="s">
        <v>104</v>
      </c>
      <c r="B62" s="61"/>
      <c r="C62" s="49"/>
      <c r="D62" s="48">
        <v>-4838</v>
      </c>
      <c r="E62" s="46"/>
      <c r="F62" s="48">
        <v>-2705</v>
      </c>
      <c r="G62" s="51"/>
      <c r="H62" s="52"/>
      <c r="J62" s="52"/>
      <c r="S62" s="9"/>
      <c r="T62" s="9"/>
      <c r="U62" s="9"/>
      <c r="V62" s="9"/>
    </row>
    <row r="63" spans="1:22" ht="21" customHeight="1" thickBot="1" x14ac:dyDescent="0.25">
      <c r="A63" s="4"/>
      <c r="B63" s="61"/>
      <c r="C63" s="49"/>
      <c r="D63" s="44">
        <f>SUM(D61:D62)</f>
        <v>-51734</v>
      </c>
      <c r="E63" s="26"/>
      <c r="F63" s="44">
        <f>SUM(F61:F62)</f>
        <v>-146209</v>
      </c>
      <c r="G63" s="51"/>
      <c r="H63" s="52"/>
      <c r="J63" s="52"/>
      <c r="S63" s="9"/>
      <c r="T63" s="9"/>
      <c r="U63" s="9"/>
      <c r="V63" s="9"/>
    </row>
    <row r="64" spans="1:22" ht="21" customHeight="1" thickTop="1" x14ac:dyDescent="0.2">
      <c r="A64" s="4"/>
      <c r="B64" s="61"/>
      <c r="C64" s="49"/>
    </row>
    <row r="65" spans="1:22" ht="21" customHeight="1" x14ac:dyDescent="0.2">
      <c r="A65" s="4" t="s">
        <v>35</v>
      </c>
      <c r="B65" s="61"/>
      <c r="C65" s="49"/>
    </row>
    <row r="66" spans="1:22" ht="22.5" customHeight="1" x14ac:dyDescent="0.2">
      <c r="A66" s="1"/>
      <c r="B66" s="1"/>
      <c r="C66" s="1"/>
      <c r="J66" s="3" t="s">
        <v>78</v>
      </c>
    </row>
    <row r="67" spans="1:22" ht="22.5" customHeight="1" x14ac:dyDescent="0.2">
      <c r="A67" s="1" t="s">
        <v>0</v>
      </c>
      <c r="B67" s="1"/>
      <c r="C67" s="1"/>
      <c r="D67" s="1"/>
      <c r="E67" s="1"/>
      <c r="F67" s="1"/>
      <c r="G67" s="1"/>
      <c r="H67" s="1"/>
      <c r="I67" s="1"/>
      <c r="J67" s="1"/>
    </row>
    <row r="68" spans="1:22" ht="22.5" customHeight="1" x14ac:dyDescent="0.2">
      <c r="A68" s="1" t="s">
        <v>79</v>
      </c>
      <c r="B68" s="1"/>
      <c r="C68" s="1"/>
      <c r="D68" s="1"/>
      <c r="E68" s="1"/>
      <c r="F68" s="1"/>
      <c r="G68" s="1"/>
      <c r="H68" s="1"/>
      <c r="I68" s="1"/>
      <c r="J68" s="1"/>
    </row>
    <row r="69" spans="1:22" ht="22.5" customHeight="1" x14ac:dyDescent="0.2">
      <c r="A69" s="1" t="s">
        <v>243</v>
      </c>
      <c r="B69" s="1"/>
      <c r="C69" s="1"/>
      <c r="D69" s="1"/>
      <c r="E69" s="1"/>
      <c r="F69" s="1"/>
      <c r="G69" s="1"/>
      <c r="H69" s="1"/>
      <c r="I69" s="1"/>
      <c r="J69" s="1"/>
    </row>
    <row r="70" spans="1:22" ht="22.5" customHeight="1" x14ac:dyDescent="0.2">
      <c r="A70" s="2"/>
      <c r="B70" s="2"/>
      <c r="C70" s="2"/>
      <c r="D70" s="2"/>
      <c r="E70" s="2"/>
      <c r="F70" s="2"/>
      <c r="G70" s="2"/>
      <c r="H70" s="3"/>
      <c r="I70" s="2"/>
      <c r="J70" s="3" t="s">
        <v>80</v>
      </c>
    </row>
    <row r="71" spans="1:22" ht="20.25" x14ac:dyDescent="0.2">
      <c r="A71" s="5"/>
      <c r="B71" s="5"/>
      <c r="C71" s="5"/>
      <c r="D71" s="32"/>
      <c r="E71" s="33" t="s">
        <v>3</v>
      </c>
      <c r="F71" s="32"/>
      <c r="G71" s="5"/>
      <c r="H71" s="32"/>
      <c r="I71" s="33" t="s">
        <v>4</v>
      </c>
      <c r="J71" s="32"/>
    </row>
    <row r="72" spans="1:22" ht="19.5" x14ac:dyDescent="0.2">
      <c r="A72" s="4"/>
      <c r="B72" s="6" t="s">
        <v>5</v>
      </c>
      <c r="C72" s="4"/>
      <c r="D72" s="6">
        <v>2561</v>
      </c>
      <c r="F72" s="6">
        <v>2560</v>
      </c>
      <c r="H72" s="6">
        <v>2561</v>
      </c>
      <c r="J72" s="6">
        <v>2560</v>
      </c>
    </row>
    <row r="73" spans="1:22" ht="20.25" x14ac:dyDescent="0.2">
      <c r="A73" s="1" t="s">
        <v>81</v>
      </c>
      <c r="B73" s="4"/>
      <c r="C73" s="4"/>
    </row>
    <row r="74" spans="1:22" ht="19.5" x14ac:dyDescent="0.2">
      <c r="A74" s="4" t="s">
        <v>82</v>
      </c>
      <c r="B74" s="7"/>
      <c r="C74" s="4"/>
      <c r="D74" s="9">
        <v>1963130</v>
      </c>
      <c r="E74" s="9"/>
      <c r="F74" s="9">
        <v>1927617</v>
      </c>
      <c r="G74" s="9"/>
      <c r="H74" s="9">
        <v>25265</v>
      </c>
      <c r="I74" s="9"/>
      <c r="J74" s="9">
        <v>25959</v>
      </c>
      <c r="S74" s="9"/>
      <c r="T74" s="9"/>
      <c r="U74" s="9"/>
      <c r="V74" s="9"/>
    </row>
    <row r="75" spans="1:22" ht="19.5" x14ac:dyDescent="0.2">
      <c r="A75" s="4" t="s">
        <v>83</v>
      </c>
      <c r="B75" s="8"/>
      <c r="C75" s="4"/>
      <c r="D75" s="9">
        <v>584903</v>
      </c>
      <c r="E75" s="9"/>
      <c r="F75" s="9">
        <v>319485</v>
      </c>
      <c r="G75" s="9"/>
      <c r="H75" s="15">
        <v>0</v>
      </c>
      <c r="I75" s="12"/>
      <c r="J75" s="15" t="s">
        <v>223</v>
      </c>
      <c r="S75" s="9"/>
      <c r="T75" s="9"/>
      <c r="U75" s="9"/>
      <c r="V75" s="9"/>
    </row>
    <row r="76" spans="1:22" ht="19.5" x14ac:dyDescent="0.2">
      <c r="A76" s="4" t="s">
        <v>84</v>
      </c>
      <c r="B76" s="8"/>
      <c r="C76" s="4"/>
      <c r="D76" s="9">
        <v>50877</v>
      </c>
      <c r="E76" s="9"/>
      <c r="F76" s="9">
        <v>50897</v>
      </c>
      <c r="G76" s="9"/>
      <c r="H76" s="23">
        <v>10466</v>
      </c>
      <c r="I76" s="12"/>
      <c r="J76" s="23">
        <v>11498</v>
      </c>
      <c r="S76" s="9"/>
      <c r="T76" s="9"/>
      <c r="U76" s="9"/>
      <c r="V76" s="9"/>
    </row>
    <row r="77" spans="1:22" ht="19.5" x14ac:dyDescent="0.2">
      <c r="A77" s="4" t="s">
        <v>85</v>
      </c>
      <c r="B77" s="8"/>
      <c r="C77" s="4"/>
      <c r="D77" s="9">
        <v>16487</v>
      </c>
      <c r="E77" s="9"/>
      <c r="F77" s="9">
        <v>19125</v>
      </c>
      <c r="G77" s="9"/>
      <c r="H77" s="9">
        <v>20935</v>
      </c>
      <c r="I77" s="9"/>
      <c r="J77" s="9">
        <v>31767</v>
      </c>
      <c r="S77" s="9"/>
      <c r="T77" s="9"/>
      <c r="U77" s="9"/>
      <c r="V77" s="9"/>
    </row>
    <row r="78" spans="1:22" ht="19.5" x14ac:dyDescent="0.2">
      <c r="A78" s="4" t="s">
        <v>86</v>
      </c>
      <c r="B78" s="8"/>
      <c r="C78" s="4"/>
      <c r="D78" s="13">
        <v>8820</v>
      </c>
      <c r="E78" s="18"/>
      <c r="F78" s="13">
        <v>6479</v>
      </c>
      <c r="G78" s="18"/>
      <c r="H78" s="35">
        <v>82966</v>
      </c>
      <c r="I78" s="18"/>
      <c r="J78" s="35">
        <v>46028</v>
      </c>
      <c r="S78" s="9"/>
      <c r="T78" s="9"/>
      <c r="U78" s="9"/>
      <c r="V78" s="9"/>
    </row>
    <row r="79" spans="1:22" ht="20.25" x14ac:dyDescent="0.2">
      <c r="A79" s="1" t="s">
        <v>87</v>
      </c>
      <c r="B79" s="4"/>
      <c r="C79" s="4"/>
      <c r="D79" s="14">
        <f>SUM(D74:D78)</f>
        <v>2624217</v>
      </c>
      <c r="E79" s="9"/>
      <c r="F79" s="14">
        <f>SUM(F74:F78)</f>
        <v>2323603</v>
      </c>
      <c r="G79" s="9"/>
      <c r="H79" s="14">
        <f>SUM(H74:H78)</f>
        <v>139632</v>
      </c>
      <c r="I79" s="9"/>
      <c r="J79" s="14">
        <f>SUM(J74:J78)</f>
        <v>115252</v>
      </c>
      <c r="S79" s="9"/>
      <c r="T79" s="9"/>
      <c r="U79" s="9"/>
      <c r="V79" s="9"/>
    </row>
    <row r="80" spans="1:22" ht="20.25" x14ac:dyDescent="0.2">
      <c r="A80" s="1" t="s">
        <v>88</v>
      </c>
      <c r="B80" s="4"/>
      <c r="C80" s="4"/>
      <c r="D80" s="9"/>
      <c r="E80" s="9"/>
      <c r="F80" s="9"/>
      <c r="G80" s="9"/>
      <c r="H80" s="9"/>
      <c r="I80" s="9"/>
      <c r="J80" s="9"/>
      <c r="S80" s="9"/>
      <c r="T80" s="9"/>
      <c r="U80" s="9"/>
      <c r="V80" s="9"/>
    </row>
    <row r="81" spans="1:22" ht="19.5" x14ac:dyDescent="0.2">
      <c r="A81" s="4" t="s">
        <v>89</v>
      </c>
      <c r="B81" s="7"/>
      <c r="C81" s="4"/>
      <c r="D81" s="9">
        <v>1081588</v>
      </c>
      <c r="E81" s="9"/>
      <c r="F81" s="9">
        <v>1054533</v>
      </c>
      <c r="G81" s="9"/>
      <c r="H81" s="9">
        <v>16728</v>
      </c>
      <c r="I81" s="9"/>
      <c r="J81" s="9">
        <v>21396</v>
      </c>
      <c r="S81" s="9"/>
      <c r="T81" s="9"/>
      <c r="U81" s="9"/>
      <c r="V81" s="9"/>
    </row>
    <row r="82" spans="1:22" ht="19.5" x14ac:dyDescent="0.2">
      <c r="A82" s="4" t="s">
        <v>90</v>
      </c>
      <c r="B82" s="8"/>
      <c r="C82" s="4"/>
      <c r="D82" s="9">
        <v>359323</v>
      </c>
      <c r="E82" s="9"/>
      <c r="F82" s="9">
        <v>213194</v>
      </c>
      <c r="G82" s="9"/>
      <c r="H82" s="9">
        <v>0</v>
      </c>
      <c r="I82" s="12"/>
      <c r="J82" s="9">
        <v>0</v>
      </c>
      <c r="S82" s="9"/>
      <c r="T82" s="9"/>
      <c r="U82" s="9"/>
      <c r="V82" s="9"/>
    </row>
    <row r="83" spans="1:22" ht="19.5" x14ac:dyDescent="0.2">
      <c r="A83" s="4" t="s">
        <v>91</v>
      </c>
      <c r="B83" s="8"/>
      <c r="C83" s="4"/>
      <c r="D83" s="9">
        <v>25897</v>
      </c>
      <c r="E83" s="9"/>
      <c r="F83" s="9">
        <v>25694</v>
      </c>
      <c r="G83" s="9"/>
      <c r="H83" s="9">
        <v>3279</v>
      </c>
      <c r="I83" s="12"/>
      <c r="J83" s="9">
        <v>3276</v>
      </c>
      <c r="S83" s="9"/>
      <c r="T83" s="9"/>
      <c r="U83" s="9"/>
      <c r="V83" s="9"/>
    </row>
    <row r="84" spans="1:22" ht="19.5" x14ac:dyDescent="0.2">
      <c r="A84" s="4" t="s">
        <v>92</v>
      </c>
      <c r="B84" s="8"/>
      <c r="C84" s="4"/>
      <c r="D84" s="9">
        <v>216519</v>
      </c>
      <c r="E84" s="9"/>
      <c r="F84" s="37">
        <v>189761</v>
      </c>
      <c r="G84" s="9"/>
      <c r="H84" s="9">
        <v>396</v>
      </c>
      <c r="I84" s="12"/>
      <c r="J84" s="9">
        <v>156</v>
      </c>
      <c r="S84" s="9"/>
      <c r="T84" s="9"/>
      <c r="U84" s="9"/>
      <c r="V84" s="9"/>
    </row>
    <row r="85" spans="1:22" ht="19.5" x14ac:dyDescent="0.2">
      <c r="A85" s="4" t="s">
        <v>93</v>
      </c>
      <c r="B85" s="8" t="s">
        <v>233</v>
      </c>
      <c r="C85" s="4"/>
      <c r="D85" s="9">
        <v>798476</v>
      </c>
      <c r="E85" s="9"/>
      <c r="F85" s="37">
        <v>734109</v>
      </c>
      <c r="G85" s="9"/>
      <c r="H85" s="13">
        <v>93058</v>
      </c>
      <c r="I85" s="9"/>
      <c r="J85" s="9">
        <v>89181</v>
      </c>
      <c r="S85" s="9"/>
      <c r="T85" s="9"/>
      <c r="U85" s="9"/>
      <c r="V85" s="9"/>
    </row>
    <row r="86" spans="1:22" ht="20.25" x14ac:dyDescent="0.2">
      <c r="A86" s="1" t="s">
        <v>94</v>
      </c>
      <c r="B86" s="8"/>
      <c r="C86" s="4"/>
      <c r="D86" s="67">
        <f>SUM(D81:D85)</f>
        <v>2481803</v>
      </c>
      <c r="E86" s="9"/>
      <c r="F86" s="67">
        <f>SUM(F81:F85)</f>
        <v>2217291</v>
      </c>
      <c r="G86" s="9"/>
      <c r="H86" s="67">
        <f>SUM(H81:H85)</f>
        <v>113461</v>
      </c>
      <c r="I86" s="9"/>
      <c r="J86" s="67">
        <f>SUM(J81:J85)</f>
        <v>114009</v>
      </c>
      <c r="S86" s="9"/>
      <c r="T86" s="9"/>
      <c r="U86" s="9"/>
      <c r="V86" s="9"/>
    </row>
    <row r="87" spans="1:22" ht="20.25" x14ac:dyDescent="0.2">
      <c r="A87" s="1" t="s">
        <v>234</v>
      </c>
      <c r="B87" s="8"/>
      <c r="C87" s="4"/>
      <c r="D87" s="18"/>
      <c r="E87" s="9"/>
      <c r="F87" s="18"/>
      <c r="G87" s="9"/>
      <c r="H87" s="18"/>
      <c r="I87" s="9"/>
      <c r="J87" s="18"/>
      <c r="S87" s="9"/>
      <c r="T87" s="9"/>
      <c r="U87" s="9"/>
      <c r="V87" s="9"/>
    </row>
    <row r="88" spans="1:22" ht="20.25" x14ac:dyDescent="0.2">
      <c r="A88" s="1" t="s">
        <v>96</v>
      </c>
      <c r="B88" s="4"/>
      <c r="C88" s="4"/>
      <c r="D88" s="38">
        <f>SUM(D79-D86)</f>
        <v>142414</v>
      </c>
      <c r="E88" s="9"/>
      <c r="F88" s="38">
        <f>SUM(F79-F86)</f>
        <v>106312</v>
      </c>
      <c r="G88" s="9"/>
      <c r="H88" s="38">
        <f>SUM(H79-H86)</f>
        <v>26171</v>
      </c>
      <c r="I88" s="9"/>
      <c r="J88" s="38">
        <f>SUM(J79-J86)</f>
        <v>1243</v>
      </c>
      <c r="S88" s="9"/>
      <c r="T88" s="9"/>
      <c r="U88" s="9"/>
      <c r="V88" s="9"/>
    </row>
    <row r="89" spans="1:22" ht="19.5" x14ac:dyDescent="0.2">
      <c r="A89" s="4" t="s">
        <v>235</v>
      </c>
      <c r="B89" s="8">
        <v>9</v>
      </c>
      <c r="C89" s="19"/>
      <c r="D89" s="13">
        <v>40241</v>
      </c>
      <c r="E89" s="18"/>
      <c r="F89" s="13">
        <v>-21997</v>
      </c>
      <c r="G89" s="18"/>
      <c r="H89" s="39" t="s">
        <v>223</v>
      </c>
      <c r="I89" s="18"/>
      <c r="J89" s="39" t="s">
        <v>223</v>
      </c>
      <c r="S89" s="9"/>
      <c r="T89" s="9"/>
      <c r="U89" s="9"/>
      <c r="V89" s="9"/>
    </row>
    <row r="90" spans="1:22" ht="20.25" x14ac:dyDescent="0.2">
      <c r="A90" s="1" t="s">
        <v>114</v>
      </c>
      <c r="B90" s="8"/>
      <c r="C90" s="4"/>
      <c r="D90" s="41">
        <f>SUM(D88:D89)</f>
        <v>182655</v>
      </c>
      <c r="E90" s="18"/>
      <c r="F90" s="41">
        <f>SUM(F88:F89)</f>
        <v>84315</v>
      </c>
      <c r="G90" s="18"/>
      <c r="H90" s="41">
        <f>SUM(H88:H89)</f>
        <v>26171</v>
      </c>
      <c r="I90" s="18"/>
      <c r="J90" s="41">
        <f>SUM(J88:J89)</f>
        <v>1243</v>
      </c>
      <c r="S90" s="9"/>
      <c r="T90" s="9"/>
      <c r="U90" s="9"/>
      <c r="V90" s="9"/>
    </row>
    <row r="91" spans="1:22" ht="19.5" x14ac:dyDescent="0.2">
      <c r="A91" s="4" t="s">
        <v>99</v>
      </c>
      <c r="B91" s="8"/>
      <c r="C91" s="4"/>
      <c r="D91" s="13">
        <v>-80120</v>
      </c>
      <c r="E91" s="18"/>
      <c r="F91" s="13">
        <v>-89337</v>
      </c>
      <c r="G91" s="18"/>
      <c r="H91" s="13">
        <v>-19244</v>
      </c>
      <c r="I91" s="18"/>
      <c r="J91" s="13">
        <v>-26247</v>
      </c>
      <c r="S91" s="9"/>
      <c r="T91" s="9"/>
      <c r="U91" s="9"/>
      <c r="V91" s="9"/>
    </row>
    <row r="92" spans="1:22" ht="20.25" x14ac:dyDescent="0.2">
      <c r="A92" s="1" t="s">
        <v>115</v>
      </c>
      <c r="B92" s="8"/>
      <c r="C92" s="4"/>
      <c r="D92" s="42">
        <f>SUM(D90:D91)</f>
        <v>102535</v>
      </c>
      <c r="E92" s="18"/>
      <c r="F92" s="42">
        <f>SUM(F90:F91)</f>
        <v>-5022</v>
      </c>
      <c r="G92" s="18"/>
      <c r="H92" s="42">
        <f>SUM(H90:H91)</f>
        <v>6927</v>
      </c>
      <c r="I92" s="18"/>
      <c r="J92" s="42">
        <f>SUM(J90:J91)</f>
        <v>-25004</v>
      </c>
      <c r="S92" s="9"/>
      <c r="T92" s="9"/>
      <c r="U92" s="9"/>
      <c r="V92" s="9"/>
    </row>
    <row r="93" spans="1:22" ht="19.5" x14ac:dyDescent="0.2">
      <c r="A93" s="4" t="s">
        <v>100</v>
      </c>
      <c r="B93" s="8">
        <v>18</v>
      </c>
      <c r="C93" s="4"/>
      <c r="D93" s="13">
        <v>-36362</v>
      </c>
      <c r="E93" s="9"/>
      <c r="F93" s="13">
        <v>-38603</v>
      </c>
      <c r="G93" s="9"/>
      <c r="H93" s="35">
        <v>3506</v>
      </c>
      <c r="I93" s="9"/>
      <c r="J93" s="35">
        <v>2101</v>
      </c>
      <c r="S93" s="9"/>
      <c r="T93" s="9"/>
      <c r="U93" s="9"/>
      <c r="V93" s="9"/>
    </row>
    <row r="94" spans="1:22" ht="21" thickBot="1" x14ac:dyDescent="0.25">
      <c r="A94" s="1" t="s">
        <v>101</v>
      </c>
      <c r="B94" s="8"/>
      <c r="C94" s="4"/>
      <c r="D94" s="44">
        <f>SUM(D92:D93)</f>
        <v>66173</v>
      </c>
      <c r="E94" s="9"/>
      <c r="F94" s="44">
        <f>SUM(F92:F93)</f>
        <v>-43625</v>
      </c>
      <c r="G94" s="9"/>
      <c r="H94" s="44">
        <f>SUM(H92:H93)</f>
        <v>10433</v>
      </c>
      <c r="I94" s="9"/>
      <c r="J94" s="44">
        <f>SUM(J92:J93)</f>
        <v>-22903</v>
      </c>
      <c r="S94" s="9"/>
      <c r="T94" s="9"/>
      <c r="U94" s="9"/>
      <c r="V94" s="9"/>
    </row>
    <row r="95" spans="1:22" ht="21" thickTop="1" x14ac:dyDescent="0.2">
      <c r="A95" s="1"/>
      <c r="B95" s="8"/>
      <c r="C95" s="4"/>
      <c r="D95" s="26"/>
      <c r="E95" s="9"/>
      <c r="F95" s="26"/>
      <c r="G95" s="9"/>
      <c r="H95" s="26"/>
      <c r="I95" s="9"/>
      <c r="J95" s="26"/>
      <c r="S95" s="9"/>
      <c r="T95" s="9"/>
      <c r="U95" s="9"/>
      <c r="V95" s="9"/>
    </row>
    <row r="96" spans="1:22" ht="20.25" x14ac:dyDescent="0.2">
      <c r="A96" s="45" t="s">
        <v>102</v>
      </c>
      <c r="B96" s="8"/>
      <c r="C96" s="4"/>
      <c r="D96" s="26"/>
      <c r="E96" s="9"/>
      <c r="F96" s="26"/>
      <c r="G96" s="9"/>
      <c r="H96" s="26"/>
      <c r="I96" s="21"/>
      <c r="J96" s="26"/>
      <c r="S96" s="9"/>
      <c r="T96" s="9"/>
      <c r="U96" s="9"/>
      <c r="V96" s="9"/>
    </row>
    <row r="97" spans="1:22" ht="20.25" thickBot="1" x14ac:dyDescent="0.25">
      <c r="A97" s="24" t="s">
        <v>103</v>
      </c>
      <c r="B97" s="8"/>
      <c r="C97" s="4"/>
      <c r="D97" s="46">
        <f>SUM(D94-D98)</f>
        <v>69956</v>
      </c>
      <c r="E97" s="21"/>
      <c r="F97" s="46">
        <f>SUM(F94-F98)</f>
        <v>-41552</v>
      </c>
      <c r="G97" s="21"/>
      <c r="H97" s="69">
        <f>SUM(H94)</f>
        <v>10433</v>
      </c>
      <c r="I97" s="21"/>
      <c r="J97" s="69">
        <f>SUM(J94)</f>
        <v>-22903</v>
      </c>
      <c r="S97" s="9"/>
      <c r="T97" s="9"/>
      <c r="U97" s="9"/>
      <c r="V97" s="9"/>
    </row>
    <row r="98" spans="1:22" ht="22.5" customHeight="1" thickTop="1" x14ac:dyDescent="0.2">
      <c r="A98" s="24" t="s">
        <v>104</v>
      </c>
      <c r="B98" s="4"/>
      <c r="C98" s="4"/>
      <c r="D98" s="48">
        <v>-3783</v>
      </c>
      <c r="E98" s="21"/>
      <c r="F98" s="48">
        <v>-2073</v>
      </c>
      <c r="G98" s="21"/>
      <c r="H98" s="26"/>
      <c r="I98" s="21"/>
      <c r="J98" s="26"/>
      <c r="S98" s="9"/>
      <c r="T98" s="9"/>
      <c r="U98" s="9"/>
      <c r="V98" s="9"/>
    </row>
    <row r="99" spans="1:22" ht="22.5" customHeight="1" thickBot="1" x14ac:dyDescent="0.25">
      <c r="A99" s="49"/>
      <c r="B99" s="4"/>
      <c r="C99" s="4"/>
      <c r="D99" s="44">
        <f>SUM(D97:D98)</f>
        <v>66173</v>
      </c>
      <c r="E99" s="21"/>
      <c r="F99" s="44">
        <f>SUM(F97:F98)</f>
        <v>-43625</v>
      </c>
      <c r="G99" s="21"/>
      <c r="H99" s="26"/>
      <c r="I99" s="21"/>
      <c r="J99" s="26"/>
      <c r="S99" s="9"/>
      <c r="T99" s="9"/>
      <c r="U99" s="9"/>
      <c r="V99" s="9"/>
    </row>
    <row r="100" spans="1:22" ht="22.5" customHeight="1" thickTop="1" x14ac:dyDescent="0.2">
      <c r="A100" s="49"/>
      <c r="B100" s="4"/>
      <c r="C100" s="4"/>
      <c r="D100" s="26"/>
      <c r="E100" s="21"/>
      <c r="F100" s="26"/>
      <c r="G100" s="21"/>
      <c r="H100" s="26"/>
      <c r="I100" s="21"/>
      <c r="J100" s="26"/>
      <c r="S100" s="9"/>
      <c r="T100" s="9"/>
      <c r="U100" s="9"/>
      <c r="V100" s="9"/>
    </row>
    <row r="101" spans="1:22" ht="22.5" customHeight="1" x14ac:dyDescent="0.2">
      <c r="A101" s="1" t="s">
        <v>105</v>
      </c>
      <c r="B101" s="8">
        <v>19</v>
      </c>
      <c r="C101" s="4"/>
      <c r="D101" s="21"/>
      <c r="F101" s="21"/>
      <c r="H101" s="21"/>
      <c r="J101" s="21"/>
      <c r="S101" s="9"/>
      <c r="T101" s="9"/>
      <c r="U101" s="9"/>
      <c r="V101" s="9"/>
    </row>
    <row r="102" spans="1:22" ht="22.5" customHeight="1" thickBot="1" x14ac:dyDescent="0.25">
      <c r="A102" s="30" t="s">
        <v>106</v>
      </c>
      <c r="B102" s="4"/>
      <c r="C102" s="4"/>
      <c r="D102" s="50">
        <f>D97/166682701*1000</f>
        <v>0.4196956227629165</v>
      </c>
      <c r="E102" s="51"/>
      <c r="F102" s="50">
        <f>F97/166682701*1000</f>
        <v>-0.24928801699703676</v>
      </c>
      <c r="G102" s="51"/>
      <c r="H102" s="50">
        <f>H97/166682701*1000</f>
        <v>6.2591978276137966E-2</v>
      </c>
      <c r="I102" s="51"/>
      <c r="J102" s="50">
        <f>J97/166682701*1000</f>
        <v>-0.13740478083565494</v>
      </c>
      <c r="S102" s="9"/>
      <c r="T102" s="9"/>
      <c r="U102" s="9"/>
      <c r="V102" s="9"/>
    </row>
    <row r="103" spans="1:22" ht="22.5" customHeight="1" thickTop="1" x14ac:dyDescent="0.2">
      <c r="A103" s="4"/>
      <c r="B103" s="4"/>
      <c r="C103" s="4"/>
      <c r="D103" s="52"/>
      <c r="E103" s="51"/>
      <c r="F103" s="52"/>
      <c r="G103" s="51"/>
      <c r="H103" s="52"/>
      <c r="I103" s="51"/>
      <c r="J103" s="52"/>
      <c r="S103" s="9"/>
      <c r="T103" s="9"/>
      <c r="U103" s="9"/>
      <c r="V103" s="9"/>
    </row>
    <row r="104" spans="1:22" ht="22.5" customHeight="1" x14ac:dyDescent="0.2">
      <c r="A104" s="4" t="s">
        <v>35</v>
      </c>
      <c r="B104" s="4"/>
      <c r="C104" s="4"/>
      <c r="S104" s="9"/>
      <c r="T104" s="9"/>
      <c r="U104" s="9"/>
      <c r="V104" s="9"/>
    </row>
    <row r="105" spans="1:22" ht="22.5" customHeight="1" x14ac:dyDescent="0.2">
      <c r="A105" s="1"/>
      <c r="B105" s="1"/>
      <c r="C105" s="1"/>
      <c r="D105" s="26"/>
      <c r="E105" s="26"/>
      <c r="F105" s="18"/>
      <c r="G105" s="51"/>
      <c r="H105" s="52"/>
      <c r="I105" s="1"/>
      <c r="J105" s="3" t="s">
        <v>78</v>
      </c>
      <c r="S105" s="9"/>
      <c r="T105" s="9"/>
      <c r="U105" s="9"/>
      <c r="V105" s="9"/>
    </row>
    <row r="106" spans="1:22" ht="22.5" customHeight="1" x14ac:dyDescent="0.2">
      <c r="A106" s="1" t="s">
        <v>0</v>
      </c>
      <c r="B106" s="1"/>
      <c r="C106" s="1"/>
      <c r="D106" s="1"/>
      <c r="E106" s="1"/>
      <c r="F106" s="1"/>
      <c r="G106" s="1"/>
      <c r="H106" s="1"/>
      <c r="I106" s="1"/>
      <c r="J106" s="1"/>
      <c r="S106" s="9"/>
      <c r="T106" s="9"/>
      <c r="U106" s="9"/>
      <c r="V106" s="9"/>
    </row>
    <row r="107" spans="1:22" ht="22.5" customHeight="1" x14ac:dyDescent="0.2">
      <c r="A107" s="45" t="s">
        <v>107</v>
      </c>
      <c r="B107" s="45"/>
      <c r="C107" s="45"/>
      <c r="D107" s="55"/>
      <c r="E107" s="45"/>
      <c r="F107" s="55"/>
      <c r="G107" s="45"/>
      <c r="H107" s="55"/>
      <c r="I107" s="45"/>
      <c r="J107" s="55"/>
      <c r="S107" s="9"/>
      <c r="T107" s="9"/>
      <c r="U107" s="9"/>
      <c r="V107" s="9"/>
    </row>
    <row r="108" spans="1:22" ht="22.5" customHeight="1" x14ac:dyDescent="0.2">
      <c r="A108" s="1" t="s">
        <v>151</v>
      </c>
      <c r="B108" s="45"/>
      <c r="C108" s="45"/>
      <c r="D108" s="55"/>
      <c r="E108" s="45"/>
      <c r="F108" s="55"/>
      <c r="G108" s="45"/>
      <c r="H108" s="55"/>
      <c r="I108" s="45"/>
      <c r="J108" s="55"/>
      <c r="S108" s="9"/>
      <c r="T108" s="9"/>
      <c r="U108" s="9"/>
      <c r="V108" s="9"/>
    </row>
    <row r="109" spans="1:22" ht="22.5" customHeight="1" x14ac:dyDescent="0.2">
      <c r="A109" s="49"/>
      <c r="B109" s="56"/>
      <c r="C109" s="56"/>
      <c r="D109" s="57"/>
      <c r="E109" s="56"/>
      <c r="F109" s="57"/>
      <c r="G109" s="56"/>
      <c r="H109" s="57"/>
      <c r="I109" s="56"/>
      <c r="J109" s="3" t="s">
        <v>2</v>
      </c>
      <c r="S109" s="9"/>
      <c r="T109" s="9"/>
      <c r="U109" s="9"/>
      <c r="V109" s="9"/>
    </row>
    <row r="110" spans="1:22" ht="22.5" customHeight="1" x14ac:dyDescent="0.2">
      <c r="A110" s="5"/>
      <c r="B110" s="5"/>
      <c r="C110" s="5"/>
      <c r="D110" s="58"/>
      <c r="E110" s="59" t="s">
        <v>3</v>
      </c>
      <c r="F110" s="58"/>
      <c r="G110" s="60"/>
      <c r="H110" s="58"/>
      <c r="I110" s="59" t="s">
        <v>4</v>
      </c>
      <c r="J110" s="58"/>
      <c r="S110" s="9"/>
      <c r="T110" s="9"/>
      <c r="U110" s="9"/>
      <c r="V110" s="9"/>
    </row>
    <row r="111" spans="1:22" ht="22.5" customHeight="1" x14ac:dyDescent="0.2">
      <c r="A111" s="49"/>
      <c r="B111" s="6" t="s">
        <v>5</v>
      </c>
      <c r="C111" s="49"/>
      <c r="D111" s="6">
        <v>2561</v>
      </c>
      <c r="F111" s="6">
        <v>2560</v>
      </c>
      <c r="H111" s="6">
        <v>2561</v>
      </c>
      <c r="J111" s="6">
        <v>2560</v>
      </c>
      <c r="S111" s="9"/>
      <c r="T111" s="9"/>
      <c r="U111" s="9"/>
      <c r="V111" s="9"/>
    </row>
    <row r="112" spans="1:22" ht="22.5" customHeight="1" x14ac:dyDescent="0.2">
      <c r="A112" s="4"/>
      <c r="B112" s="6"/>
      <c r="C112" s="4"/>
      <c r="D112" s="6"/>
      <c r="F112" s="6"/>
      <c r="H112" s="6"/>
      <c r="J112" s="6"/>
      <c r="S112" s="9"/>
      <c r="T112" s="9"/>
      <c r="U112" s="9"/>
      <c r="V112" s="9"/>
    </row>
    <row r="113" spans="1:22" ht="22.5" customHeight="1" thickBot="1" x14ac:dyDescent="0.25">
      <c r="A113" s="1" t="s">
        <v>101</v>
      </c>
      <c r="B113" s="61"/>
      <c r="C113" s="49"/>
      <c r="D113" s="20">
        <f>SUM(D94)</f>
        <v>66173</v>
      </c>
      <c r="E113" s="26"/>
      <c r="F113" s="20">
        <f>SUM(F94)</f>
        <v>-43625</v>
      </c>
      <c r="G113" s="26"/>
      <c r="H113" s="20">
        <f>SUM(H94)</f>
        <v>10433</v>
      </c>
      <c r="I113" s="26"/>
      <c r="J113" s="20">
        <f>SUM(J94)</f>
        <v>-22903</v>
      </c>
      <c r="S113" s="9"/>
      <c r="T113" s="9"/>
      <c r="U113" s="9"/>
      <c r="V113" s="9"/>
    </row>
    <row r="114" spans="1:22" ht="22.5" customHeight="1" thickTop="1" x14ac:dyDescent="0.2">
      <c r="A114" s="4"/>
      <c r="B114" s="61"/>
      <c r="C114" s="49"/>
      <c r="D114" s="26"/>
      <c r="E114" s="26"/>
      <c r="F114" s="26"/>
      <c r="G114" s="26"/>
      <c r="H114" s="26"/>
      <c r="I114" s="26"/>
      <c r="J114" s="26"/>
      <c r="S114" s="9"/>
      <c r="T114" s="9"/>
      <c r="U114" s="9"/>
      <c r="V114" s="9"/>
    </row>
    <row r="115" spans="1:22" ht="22.5" customHeight="1" x14ac:dyDescent="0.2">
      <c r="A115" s="1" t="s">
        <v>116</v>
      </c>
      <c r="B115" s="61"/>
      <c r="C115" s="49"/>
      <c r="D115" s="26"/>
      <c r="E115" s="26"/>
      <c r="F115" s="26"/>
      <c r="G115" s="26"/>
      <c r="H115" s="26"/>
      <c r="I115" s="26"/>
      <c r="J115" s="26"/>
      <c r="S115" s="9"/>
      <c r="T115" s="9"/>
      <c r="U115" s="9"/>
      <c r="V115" s="9"/>
    </row>
    <row r="116" spans="1:22" ht="22.5" customHeight="1" x14ac:dyDescent="0.2">
      <c r="A116" s="62" t="s">
        <v>109</v>
      </c>
      <c r="B116" s="61"/>
      <c r="C116" s="49"/>
      <c r="D116" s="26"/>
      <c r="E116" s="26"/>
      <c r="F116" s="26"/>
      <c r="G116" s="26"/>
      <c r="H116" s="26"/>
      <c r="I116" s="26"/>
      <c r="J116" s="26"/>
      <c r="S116" s="9"/>
      <c r="T116" s="9"/>
      <c r="U116" s="9"/>
      <c r="V116" s="9"/>
    </row>
    <row r="117" spans="1:22" ht="22.5" customHeight="1" x14ac:dyDescent="0.2">
      <c r="A117" s="124" t="s">
        <v>229</v>
      </c>
      <c r="B117" s="61"/>
      <c r="C117" s="49"/>
      <c r="D117" s="26"/>
      <c r="E117" s="26"/>
      <c r="F117" s="26"/>
      <c r="G117" s="26"/>
      <c r="H117" s="26"/>
      <c r="I117" s="26"/>
      <c r="J117" s="26"/>
      <c r="K117" s="124"/>
      <c r="L117" s="124"/>
      <c r="M117" s="124"/>
      <c r="N117" s="124"/>
      <c r="O117" s="124"/>
      <c r="P117" s="124"/>
      <c r="Q117" s="124"/>
      <c r="R117" s="124"/>
      <c r="S117" s="9"/>
      <c r="T117" s="9"/>
      <c r="U117" s="9"/>
      <c r="V117" s="9"/>
    </row>
    <row r="118" spans="1:22" ht="22.5" customHeight="1" x14ac:dyDescent="0.2">
      <c r="A118" s="4" t="s">
        <v>230</v>
      </c>
      <c r="B118" s="61"/>
      <c r="C118" s="49"/>
      <c r="D118" s="63">
        <v>4289</v>
      </c>
      <c r="E118" s="64"/>
      <c r="F118" s="63">
        <v>4834</v>
      </c>
      <c r="G118" s="64"/>
      <c r="H118" s="23">
        <v>0</v>
      </c>
      <c r="I118" s="64"/>
      <c r="J118" s="23">
        <v>0</v>
      </c>
      <c r="S118" s="9"/>
      <c r="T118" s="9"/>
      <c r="U118" s="9"/>
      <c r="V118" s="9"/>
    </row>
    <row r="119" spans="1:22" ht="22.5" customHeight="1" x14ac:dyDescent="0.2">
      <c r="A119" s="4" t="s">
        <v>110</v>
      </c>
      <c r="B119" s="70">
        <v>9</v>
      </c>
      <c r="C119" s="49"/>
      <c r="D119" s="35">
        <v>-81</v>
      </c>
      <c r="E119" s="64"/>
      <c r="F119" s="35">
        <v>-2864</v>
      </c>
      <c r="G119" s="64"/>
      <c r="H119" s="35">
        <v>0</v>
      </c>
      <c r="I119" s="64"/>
      <c r="J119" s="35">
        <v>0</v>
      </c>
      <c r="S119" s="9"/>
      <c r="T119" s="9"/>
      <c r="U119" s="9"/>
      <c r="V119" s="9"/>
    </row>
    <row r="120" spans="1:22" ht="22.5" customHeight="1" x14ac:dyDescent="0.2">
      <c r="A120" s="1" t="s">
        <v>111</v>
      </c>
      <c r="B120" s="71"/>
      <c r="C120" s="49"/>
      <c r="D120" s="67">
        <v>4208</v>
      </c>
      <c r="E120" s="18"/>
      <c r="F120" s="67">
        <f>SUM(F118:F119)</f>
        <v>1970</v>
      </c>
      <c r="G120" s="18"/>
      <c r="H120" s="67">
        <f>SUM(H118:H119)</f>
        <v>0</v>
      </c>
      <c r="I120" s="18"/>
      <c r="J120" s="67">
        <f>SUM(J118:J119)</f>
        <v>0</v>
      </c>
      <c r="S120" s="9"/>
      <c r="T120" s="9"/>
      <c r="U120" s="9"/>
      <c r="V120" s="9"/>
    </row>
    <row r="121" spans="1:22" ht="22.5" customHeight="1" x14ac:dyDescent="0.2">
      <c r="A121" s="4"/>
      <c r="B121" s="61"/>
      <c r="C121" s="49"/>
      <c r="D121" s="52"/>
      <c r="E121" s="19"/>
      <c r="F121" s="52"/>
      <c r="G121" s="52"/>
      <c r="H121" s="52"/>
      <c r="I121" s="19"/>
      <c r="J121" s="52"/>
      <c r="S121" s="9"/>
      <c r="T121" s="9"/>
      <c r="U121" s="9"/>
      <c r="V121" s="9"/>
    </row>
    <row r="122" spans="1:22" ht="22.5" customHeight="1" thickBot="1" x14ac:dyDescent="0.25">
      <c r="A122" s="1" t="s">
        <v>112</v>
      </c>
      <c r="B122" s="61"/>
      <c r="C122" s="49"/>
      <c r="D122" s="20">
        <f>+D113+D120</f>
        <v>70381</v>
      </c>
      <c r="E122" s="26"/>
      <c r="F122" s="20">
        <f>+F113+F120</f>
        <v>-41655</v>
      </c>
      <c r="G122" s="21"/>
      <c r="H122" s="20">
        <f>+H113+H120</f>
        <v>10433</v>
      </c>
      <c r="I122" s="21"/>
      <c r="J122" s="20">
        <f>+J113+J120</f>
        <v>-22903</v>
      </c>
      <c r="S122" s="9"/>
      <c r="T122" s="9"/>
      <c r="U122" s="9"/>
      <c r="V122" s="9"/>
    </row>
    <row r="123" spans="1:22" ht="22.5" customHeight="1" thickTop="1" x14ac:dyDescent="0.2">
      <c r="A123" s="4"/>
      <c r="B123" s="61"/>
      <c r="C123" s="49"/>
      <c r="D123" s="52"/>
      <c r="E123" s="19"/>
      <c r="F123" s="52"/>
      <c r="G123" s="51"/>
      <c r="H123" s="52"/>
      <c r="J123" s="52"/>
      <c r="S123" s="9"/>
      <c r="T123" s="9"/>
      <c r="U123" s="9"/>
      <c r="V123" s="9"/>
    </row>
    <row r="124" spans="1:22" ht="22.5" customHeight="1" x14ac:dyDescent="0.2">
      <c r="A124" s="1" t="s">
        <v>113</v>
      </c>
      <c r="B124" s="61"/>
      <c r="C124" s="49"/>
      <c r="D124" s="52"/>
      <c r="E124" s="19"/>
      <c r="F124" s="52"/>
      <c r="G124" s="51"/>
      <c r="H124" s="52"/>
      <c r="J124" s="52"/>
      <c r="S124" s="9"/>
      <c r="T124" s="9"/>
      <c r="U124" s="9"/>
      <c r="V124" s="9"/>
    </row>
    <row r="125" spans="1:22" ht="22.5" customHeight="1" thickBot="1" x14ac:dyDescent="0.25">
      <c r="A125" s="4" t="s">
        <v>103</v>
      </c>
      <c r="B125" s="61"/>
      <c r="C125" s="49"/>
      <c r="D125" s="46">
        <f>SUM(D122-D126)</f>
        <v>74251</v>
      </c>
      <c r="E125" s="19"/>
      <c r="F125" s="46">
        <f>SUM(F122-F126)</f>
        <v>-39769</v>
      </c>
      <c r="G125" s="51"/>
      <c r="H125" s="20">
        <f>SUM(H122)</f>
        <v>10433</v>
      </c>
      <c r="I125" s="9"/>
      <c r="J125" s="20">
        <f>SUM(J122)</f>
        <v>-22903</v>
      </c>
      <c r="S125" s="9"/>
      <c r="T125" s="9"/>
      <c r="U125" s="9"/>
      <c r="V125" s="9"/>
    </row>
    <row r="126" spans="1:22" ht="22.5" customHeight="1" thickTop="1" x14ac:dyDescent="0.2">
      <c r="A126" s="4" t="s">
        <v>104</v>
      </c>
      <c r="B126" s="61"/>
      <c r="C126" s="49"/>
      <c r="D126" s="48">
        <v>-3870</v>
      </c>
      <c r="E126" s="46"/>
      <c r="F126" s="48">
        <v>-1886</v>
      </c>
      <c r="G126" s="51"/>
      <c r="H126" s="52"/>
      <c r="J126" s="52"/>
      <c r="S126" s="9"/>
      <c r="T126" s="9"/>
      <c r="U126" s="9"/>
      <c r="V126" s="9"/>
    </row>
    <row r="127" spans="1:22" ht="22.5" customHeight="1" thickBot="1" x14ac:dyDescent="0.25">
      <c r="A127" s="4"/>
      <c r="B127" s="61"/>
      <c r="C127" s="49"/>
      <c r="D127" s="20">
        <f>SUM(D125:D126)</f>
        <v>70381</v>
      </c>
      <c r="E127" s="26"/>
      <c r="F127" s="20">
        <f>SUM(F125:F126)</f>
        <v>-41655</v>
      </c>
      <c r="G127" s="51"/>
      <c r="H127" s="52"/>
      <c r="J127" s="52"/>
      <c r="S127" s="9"/>
      <c r="T127" s="9"/>
      <c r="U127" s="9"/>
      <c r="V127" s="9"/>
    </row>
    <row r="128" spans="1:22" ht="22.5" customHeight="1" thickTop="1" x14ac:dyDescent="0.2">
      <c r="A128" s="4"/>
      <c r="B128" s="61"/>
      <c r="C128" s="49"/>
    </row>
    <row r="129" spans="1:3" ht="22.5" customHeight="1" x14ac:dyDescent="0.2">
      <c r="A129" s="4" t="s">
        <v>35</v>
      </c>
      <c r="B129" s="61"/>
      <c r="C129" s="49"/>
    </row>
    <row r="130" spans="1:3" ht="22.5" customHeight="1" x14ac:dyDescent="0.2">
      <c r="A130" s="4"/>
      <c r="B130" s="4"/>
      <c r="C130" s="4"/>
    </row>
    <row r="131" spans="1:3" ht="22.5" customHeight="1" x14ac:dyDescent="0.2">
      <c r="A131" s="4"/>
      <c r="B131" s="4"/>
      <c r="C131" s="4"/>
    </row>
  </sheetData>
  <pageMargins left="0.98425196850393704" right="0.19685039370078741" top="0.78740157480314965" bottom="0.39370078740157483" header="0.19685039370078741" footer="0.19685039370078741"/>
  <pageSetup paperSize="9" scale="92" orientation="portrait" r:id="rId1"/>
  <rowBreaks count="3" manualBreakCount="3">
    <brk id="40" max="16383" man="1"/>
    <brk id="65" max="16383" man="1"/>
    <brk id="10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3"/>
  <sheetViews>
    <sheetView showGridLines="0" topLeftCell="A12" zoomScaleNormal="100" workbookViewId="0">
      <selection activeCell="Q26" sqref="Q26"/>
    </sheetView>
  </sheetViews>
  <sheetFormatPr defaultColWidth="9.140625" defaultRowHeight="18" customHeight="1" x14ac:dyDescent="0.2"/>
  <cols>
    <col min="1" max="1" width="22.140625" style="75" customWidth="1"/>
    <col min="2" max="2" width="6.85546875" style="75" customWidth="1"/>
    <col min="3" max="3" width="11.7109375" style="75" customWidth="1"/>
    <col min="4" max="4" width="1.28515625" style="76" customWidth="1"/>
    <col min="5" max="5" width="11.7109375" style="75" customWidth="1"/>
    <col min="6" max="6" width="1.28515625" style="76" customWidth="1"/>
    <col min="7" max="7" width="11.7109375" style="75" customWidth="1"/>
    <col min="8" max="8" width="1.28515625" style="76" customWidth="1"/>
    <col min="9" max="9" width="11.7109375" style="75" customWidth="1"/>
    <col min="10" max="10" width="1.28515625" style="76" customWidth="1"/>
    <col min="11" max="11" width="11.7109375" style="75" customWidth="1"/>
    <col min="12" max="12" width="1.28515625" style="76" customWidth="1"/>
    <col min="13" max="13" width="11.7109375" style="75" customWidth="1"/>
    <col min="14" max="14" width="1.28515625" style="75" customWidth="1"/>
    <col min="15" max="15" width="11.7109375" style="75" customWidth="1"/>
    <col min="16" max="16" width="1.28515625" style="75" customWidth="1"/>
    <col min="17" max="17" width="11.7109375" style="76" customWidth="1"/>
    <col min="18" max="18" width="1.28515625" style="76" customWidth="1"/>
    <col min="19" max="19" width="11.7109375" style="75" customWidth="1"/>
    <col min="20" max="20" width="1.28515625" style="75" customWidth="1"/>
    <col min="21" max="21" width="11.7109375" style="75" customWidth="1"/>
    <col min="22" max="22" width="1.28515625" style="75" customWidth="1"/>
    <col min="23" max="23" width="12.140625" style="75" customWidth="1"/>
    <col min="24" max="24" width="1.28515625" style="75" customWidth="1"/>
    <col min="25" max="25" width="12.140625" style="75" customWidth="1"/>
    <col min="26" max="16384" width="9.140625" style="75"/>
  </cols>
  <sheetData>
    <row r="1" spans="1:25" s="72" customFormat="1" ht="18" customHeight="1" x14ac:dyDescent="0.2">
      <c r="Y1" s="73" t="s">
        <v>78</v>
      </c>
    </row>
    <row r="2" spans="1:25" s="72" customFormat="1" ht="18" customHeight="1" x14ac:dyDescent="0.2">
      <c r="A2" s="132" t="s">
        <v>0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W2" s="74"/>
    </row>
    <row r="3" spans="1:25" s="72" customFormat="1" ht="18" customHeight="1" x14ac:dyDescent="0.2">
      <c r="A3" s="132" t="s">
        <v>118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</row>
    <row r="4" spans="1:25" s="72" customFormat="1" ht="18" customHeight="1" x14ac:dyDescent="0.2">
      <c r="A4" s="132" t="s">
        <v>151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</row>
    <row r="5" spans="1:25" ht="18" customHeight="1" x14ac:dyDescent="0.2">
      <c r="N5" s="76"/>
      <c r="O5" s="76"/>
      <c r="P5" s="76"/>
      <c r="R5" s="75"/>
      <c r="T5" s="76"/>
      <c r="U5" s="76"/>
      <c r="V5" s="76"/>
      <c r="Y5" s="73" t="s">
        <v>2</v>
      </c>
    </row>
    <row r="6" spans="1:25" ht="18" customHeight="1" x14ac:dyDescent="0.2">
      <c r="C6" s="133" t="s">
        <v>3</v>
      </c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</row>
    <row r="7" spans="1:25" ht="18" customHeight="1" x14ac:dyDescent="0.2">
      <c r="C7" s="134" t="s">
        <v>71</v>
      </c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77"/>
      <c r="W7" s="77"/>
    </row>
    <row r="8" spans="1:25" ht="18" customHeight="1" x14ac:dyDescent="0.2">
      <c r="C8" s="77"/>
      <c r="D8" s="77"/>
      <c r="E8" s="77"/>
      <c r="F8" s="77"/>
      <c r="G8" s="77"/>
      <c r="H8" s="77"/>
      <c r="I8" s="77"/>
      <c r="J8" s="77"/>
      <c r="K8" s="77"/>
      <c r="L8" s="77"/>
      <c r="M8" s="131" t="s">
        <v>70</v>
      </c>
      <c r="N8" s="131"/>
      <c r="O8" s="131"/>
      <c r="P8" s="131"/>
      <c r="Q8" s="131"/>
      <c r="R8" s="131"/>
      <c r="S8" s="131"/>
      <c r="T8" s="77"/>
      <c r="U8" s="77"/>
      <c r="V8" s="77"/>
      <c r="W8" s="77"/>
    </row>
    <row r="9" spans="1:25" ht="18" customHeight="1" x14ac:dyDescent="0.2">
      <c r="C9" s="77"/>
      <c r="D9" s="77"/>
      <c r="E9" s="77"/>
      <c r="F9" s="77"/>
      <c r="G9" s="77"/>
      <c r="H9" s="77"/>
      <c r="I9" s="77"/>
      <c r="J9" s="77"/>
      <c r="K9" s="77"/>
      <c r="L9" s="77"/>
      <c r="M9" s="131" t="s">
        <v>116</v>
      </c>
      <c r="N9" s="131"/>
      <c r="O9" s="131"/>
      <c r="P9" s="131"/>
      <c r="Q9" s="131"/>
      <c r="R9" s="77"/>
      <c r="S9" s="77"/>
      <c r="T9" s="77"/>
      <c r="U9" s="77"/>
      <c r="V9" s="77"/>
      <c r="W9" s="77" t="s">
        <v>119</v>
      </c>
      <c r="X9" s="77"/>
      <c r="Y9" s="77"/>
    </row>
    <row r="10" spans="1:25" s="78" customFormat="1" ht="18" customHeight="1" x14ac:dyDescent="0.2">
      <c r="D10" s="77"/>
      <c r="E10" s="77"/>
      <c r="F10" s="77"/>
      <c r="G10" s="77"/>
      <c r="H10" s="77"/>
      <c r="L10" s="77"/>
      <c r="M10" s="78" t="s">
        <v>120</v>
      </c>
      <c r="N10" s="77"/>
      <c r="P10" s="77"/>
      <c r="W10" s="78" t="s">
        <v>121</v>
      </c>
    </row>
    <row r="11" spans="1:25" s="78" customFormat="1" ht="18" customHeight="1" x14ac:dyDescent="0.2">
      <c r="C11" s="77"/>
      <c r="H11" s="77"/>
      <c r="I11" s="79"/>
      <c r="J11" s="79" t="s">
        <v>67</v>
      </c>
      <c r="K11" s="79"/>
      <c r="M11" s="77" t="s">
        <v>122</v>
      </c>
      <c r="N11" s="77"/>
      <c r="O11" s="77" t="s">
        <v>123</v>
      </c>
      <c r="P11" s="77"/>
      <c r="Q11" s="77" t="s">
        <v>124</v>
      </c>
      <c r="R11" s="77"/>
      <c r="S11" s="77" t="s">
        <v>125</v>
      </c>
      <c r="U11" s="78" t="s">
        <v>125</v>
      </c>
      <c r="W11" s="78" t="s">
        <v>126</v>
      </c>
      <c r="Y11" s="78" t="s">
        <v>125</v>
      </c>
    </row>
    <row r="12" spans="1:25" s="78" customFormat="1" ht="18" customHeight="1" x14ac:dyDescent="0.2">
      <c r="C12" s="78" t="s">
        <v>232</v>
      </c>
      <c r="D12" s="77"/>
      <c r="E12" s="78" t="s">
        <v>127</v>
      </c>
      <c r="F12" s="77"/>
      <c r="H12" s="77"/>
      <c r="I12" s="77" t="s">
        <v>128</v>
      </c>
      <c r="J12" s="77"/>
      <c r="L12" s="77"/>
      <c r="M12" s="77" t="s">
        <v>129</v>
      </c>
      <c r="N12" s="77"/>
      <c r="O12" s="77" t="s">
        <v>130</v>
      </c>
      <c r="P12" s="77"/>
      <c r="Q12" s="77" t="s">
        <v>131</v>
      </c>
      <c r="R12" s="77"/>
      <c r="S12" s="77" t="s">
        <v>132</v>
      </c>
      <c r="U12" s="78" t="s">
        <v>59</v>
      </c>
      <c r="W12" s="78" t="s">
        <v>133</v>
      </c>
      <c r="Y12" s="78" t="s">
        <v>134</v>
      </c>
    </row>
    <row r="13" spans="1:25" s="78" customFormat="1" ht="18" customHeight="1" x14ac:dyDescent="0.2">
      <c r="C13" s="79" t="s">
        <v>231</v>
      </c>
      <c r="D13" s="77"/>
      <c r="E13" s="79" t="s">
        <v>135</v>
      </c>
      <c r="F13" s="77"/>
      <c r="G13" s="79" t="s">
        <v>66</v>
      </c>
      <c r="H13" s="77"/>
      <c r="I13" s="79" t="s">
        <v>136</v>
      </c>
      <c r="J13" s="77"/>
      <c r="K13" s="79" t="s">
        <v>137</v>
      </c>
      <c r="L13" s="77"/>
      <c r="M13" s="79" t="s">
        <v>138</v>
      </c>
      <c r="N13" s="77"/>
      <c r="O13" s="79" t="s">
        <v>139</v>
      </c>
      <c r="P13" s="77"/>
      <c r="Q13" s="79" t="s">
        <v>140</v>
      </c>
      <c r="R13" s="77"/>
      <c r="S13" s="79" t="s">
        <v>141</v>
      </c>
      <c r="T13" s="77"/>
      <c r="U13" s="79" t="s">
        <v>142</v>
      </c>
      <c r="V13" s="77"/>
      <c r="W13" s="79" t="s">
        <v>143</v>
      </c>
      <c r="Y13" s="79" t="s">
        <v>144</v>
      </c>
    </row>
    <row r="14" spans="1:25" ht="18" customHeight="1" x14ac:dyDescent="0.2">
      <c r="A14" s="72" t="s">
        <v>145</v>
      </c>
      <c r="C14" s="80">
        <v>1666827</v>
      </c>
      <c r="D14" s="81"/>
      <c r="E14" s="80">
        <v>2062461</v>
      </c>
      <c r="F14" s="81"/>
      <c r="G14" s="80">
        <v>568131</v>
      </c>
      <c r="H14" s="81"/>
      <c r="I14" s="80">
        <v>211675</v>
      </c>
      <c r="J14" s="81"/>
      <c r="K14" s="80">
        <v>2952374</v>
      </c>
      <c r="L14" s="81"/>
      <c r="M14" s="80">
        <v>105635</v>
      </c>
      <c r="N14" s="80"/>
      <c r="O14" s="80">
        <v>4801621</v>
      </c>
      <c r="P14" s="81"/>
      <c r="Q14" s="81">
        <v>28171</v>
      </c>
      <c r="R14" s="81"/>
      <c r="S14" s="80">
        <f>SUM(M14:Q14)</f>
        <v>4935427</v>
      </c>
      <c r="T14" s="81"/>
      <c r="U14" s="80">
        <f>SUM(C14:K14,S14)</f>
        <v>12396895</v>
      </c>
      <c r="V14" s="81"/>
      <c r="W14" s="80">
        <v>288407</v>
      </c>
      <c r="X14" s="81"/>
      <c r="Y14" s="81">
        <f>SUM(U14:W14)</f>
        <v>12685302</v>
      </c>
    </row>
    <row r="15" spans="1:25" ht="18" customHeight="1" x14ac:dyDescent="0.2">
      <c r="A15" s="75" t="s">
        <v>153</v>
      </c>
      <c r="C15" s="80" t="s">
        <v>224</v>
      </c>
      <c r="D15" s="81"/>
      <c r="E15" s="80" t="s">
        <v>224</v>
      </c>
      <c r="F15" s="81"/>
      <c r="G15" s="80" t="s">
        <v>224</v>
      </c>
      <c r="H15" s="81"/>
      <c r="I15" s="80" t="s">
        <v>224</v>
      </c>
      <c r="J15" s="81"/>
      <c r="K15" s="80">
        <v>-41552</v>
      </c>
      <c r="L15" s="81"/>
      <c r="M15" s="80" t="s">
        <v>224</v>
      </c>
      <c r="N15" s="80"/>
      <c r="O15" s="80" t="s">
        <v>224</v>
      </c>
      <c r="P15" s="81"/>
      <c r="Q15" s="81" t="s">
        <v>225</v>
      </c>
      <c r="R15" s="81"/>
      <c r="S15" s="80">
        <f>SUM(M15:Q15)</f>
        <v>0</v>
      </c>
      <c r="T15" s="81"/>
      <c r="U15" s="80">
        <f>SUM(C15:K15,S15)</f>
        <v>-41552</v>
      </c>
      <c r="V15" s="81"/>
      <c r="W15" s="80">
        <v>-2073</v>
      </c>
      <c r="X15" s="81"/>
      <c r="Y15" s="81">
        <f>SUM(U15:W15)</f>
        <v>-43625</v>
      </c>
    </row>
    <row r="16" spans="1:25" ht="18" customHeight="1" x14ac:dyDescent="0.2">
      <c r="A16" s="75" t="s">
        <v>111</v>
      </c>
      <c r="C16" s="82" t="s">
        <v>224</v>
      </c>
      <c r="D16" s="81"/>
      <c r="E16" s="82" t="s">
        <v>224</v>
      </c>
      <c r="F16" s="81"/>
      <c r="G16" s="82" t="s">
        <v>224</v>
      </c>
      <c r="H16" s="81"/>
      <c r="I16" s="82" t="s">
        <v>224</v>
      </c>
      <c r="J16" s="81"/>
      <c r="K16" s="82" t="s">
        <v>224</v>
      </c>
      <c r="L16" s="81"/>
      <c r="M16" s="82">
        <v>4647</v>
      </c>
      <c r="N16" s="80"/>
      <c r="O16" s="82" t="s">
        <v>224</v>
      </c>
      <c r="P16" s="81"/>
      <c r="Q16" s="83">
        <v>-2864</v>
      </c>
      <c r="R16" s="81"/>
      <c r="S16" s="82">
        <f>SUM(M16:Q16)</f>
        <v>1783</v>
      </c>
      <c r="T16" s="81"/>
      <c r="U16" s="82">
        <f>SUM(C16:K16,S16)</f>
        <v>1783</v>
      </c>
      <c r="V16" s="81"/>
      <c r="W16" s="82">
        <v>187</v>
      </c>
      <c r="X16" s="81"/>
      <c r="Y16" s="83">
        <f>SUM(U16:W16)</f>
        <v>1970</v>
      </c>
    </row>
    <row r="17" spans="1:25" ht="18" customHeight="1" x14ac:dyDescent="0.2">
      <c r="A17" s="75" t="s">
        <v>147</v>
      </c>
      <c r="C17" s="84">
        <f>SUM(C15:C16)</f>
        <v>0</v>
      </c>
      <c r="D17" s="80"/>
      <c r="E17" s="84">
        <f>SUM(E15:E16)</f>
        <v>0</v>
      </c>
      <c r="F17" s="80"/>
      <c r="G17" s="84">
        <f>SUM(G15:G16)</f>
        <v>0</v>
      </c>
      <c r="H17" s="80"/>
      <c r="I17" s="84">
        <f>SUM(I15:I16)</f>
        <v>0</v>
      </c>
      <c r="J17" s="80"/>
      <c r="K17" s="84">
        <f>SUM(K15:K16)</f>
        <v>-41552</v>
      </c>
      <c r="L17" s="81"/>
      <c r="M17" s="84">
        <f>SUM(M15:M16)</f>
        <v>4647</v>
      </c>
      <c r="N17" s="84"/>
      <c r="O17" s="84">
        <f>SUM(O15:O16)</f>
        <v>0</v>
      </c>
      <c r="P17" s="80"/>
      <c r="Q17" s="84">
        <f>SUM(Q15:Q16)</f>
        <v>-2864</v>
      </c>
      <c r="R17" s="80"/>
      <c r="S17" s="84">
        <f>SUM(S15:S16)</f>
        <v>1783</v>
      </c>
      <c r="T17" s="81"/>
      <c r="U17" s="84">
        <f>SUM(U15:U16)</f>
        <v>-39769</v>
      </c>
      <c r="V17" s="81"/>
      <c r="W17" s="84">
        <f>SUM(W15:W16)</f>
        <v>-1886</v>
      </c>
      <c r="X17" s="81"/>
      <c r="Y17" s="84">
        <f>SUM(Y15:Y16)</f>
        <v>-41655</v>
      </c>
    </row>
    <row r="18" spans="1:25" ht="18" customHeight="1" x14ac:dyDescent="0.2">
      <c r="A18" s="75" t="s">
        <v>154</v>
      </c>
      <c r="C18" s="82" t="s">
        <v>224</v>
      </c>
      <c r="D18" s="80"/>
      <c r="E18" s="82" t="s">
        <v>224</v>
      </c>
      <c r="F18" s="80"/>
      <c r="G18" s="82" t="s">
        <v>224</v>
      </c>
      <c r="H18" s="80"/>
      <c r="I18" s="82" t="s">
        <v>224</v>
      </c>
      <c r="J18" s="80"/>
      <c r="K18" s="84">
        <v>-43337</v>
      </c>
      <c r="L18" s="81"/>
      <c r="M18" s="82" t="s">
        <v>224</v>
      </c>
      <c r="N18" s="84"/>
      <c r="O18" s="82" t="s">
        <v>224</v>
      </c>
      <c r="P18" s="80"/>
      <c r="Q18" s="84" t="s">
        <v>225</v>
      </c>
      <c r="R18" s="80"/>
      <c r="S18" s="80">
        <f>SUM(M18:Q18)</f>
        <v>0</v>
      </c>
      <c r="T18" s="81"/>
      <c r="U18" s="80">
        <f>SUM(C18:K18,S18)</f>
        <v>-43337</v>
      </c>
      <c r="V18" s="81"/>
      <c r="W18" s="84" t="s">
        <v>224</v>
      </c>
      <c r="X18" s="81"/>
      <c r="Y18" s="81">
        <f>SUM(U18:W18)</f>
        <v>-43337</v>
      </c>
    </row>
    <row r="19" spans="1:25" ht="18" customHeight="1" thickBot="1" x14ac:dyDescent="0.25">
      <c r="A19" s="72" t="s">
        <v>152</v>
      </c>
      <c r="C19" s="85">
        <f>SUM(C14,C17:C18)</f>
        <v>1666827</v>
      </c>
      <c r="D19" s="81"/>
      <c r="E19" s="85">
        <f>SUM(E14,E17:E18)</f>
        <v>2062461</v>
      </c>
      <c r="F19" s="81"/>
      <c r="G19" s="85">
        <f>SUM(G14,G17:G18)</f>
        <v>568131</v>
      </c>
      <c r="H19" s="81"/>
      <c r="I19" s="85">
        <f>SUM(I14,I17:I18)</f>
        <v>211675</v>
      </c>
      <c r="J19" s="81"/>
      <c r="K19" s="85">
        <f>SUM(K14,K17:K18)</f>
        <v>2867485</v>
      </c>
      <c r="L19" s="81"/>
      <c r="M19" s="85">
        <f>SUM(M14,M17:M18)</f>
        <v>110282</v>
      </c>
      <c r="N19" s="80"/>
      <c r="O19" s="85">
        <f>SUM(O14,O17:O18)</f>
        <v>4801621</v>
      </c>
      <c r="P19" s="81"/>
      <c r="Q19" s="85">
        <f>SUM(Q14,Q17:Q18)</f>
        <v>25307</v>
      </c>
      <c r="R19" s="81"/>
      <c r="S19" s="85">
        <f>SUM(S14,S17:S18)</f>
        <v>4937210</v>
      </c>
      <c r="T19" s="81"/>
      <c r="U19" s="85">
        <f>SUM(U14,U17:U18)</f>
        <v>12313789</v>
      </c>
      <c r="V19" s="81"/>
      <c r="W19" s="85">
        <f>SUM(W14,W17:W18)</f>
        <v>286521</v>
      </c>
      <c r="X19" s="81"/>
      <c r="Y19" s="85">
        <f>SUM(Y14,Y17:Y18)</f>
        <v>12600310</v>
      </c>
    </row>
    <row r="20" spans="1:25" ht="18" customHeight="1" thickTop="1" x14ac:dyDescent="0.2">
      <c r="A20" s="72"/>
      <c r="C20" s="86"/>
      <c r="D20" s="81"/>
      <c r="E20" s="86"/>
      <c r="F20" s="81"/>
      <c r="G20" s="86"/>
      <c r="H20" s="81"/>
      <c r="I20" s="86"/>
      <c r="J20" s="81"/>
      <c r="K20" s="86"/>
      <c r="L20" s="81"/>
      <c r="M20" s="86"/>
      <c r="N20" s="80"/>
      <c r="O20" s="86"/>
      <c r="P20" s="81"/>
      <c r="Q20" s="81"/>
      <c r="R20" s="81"/>
      <c r="S20" s="86"/>
      <c r="T20" s="81"/>
      <c r="U20" s="86"/>
      <c r="V20" s="81"/>
      <c r="W20" s="86"/>
      <c r="X20" s="81"/>
      <c r="Y20" s="80"/>
    </row>
    <row r="21" spans="1:25" ht="18" customHeight="1" x14ac:dyDescent="0.2">
      <c r="A21" s="72" t="s">
        <v>148</v>
      </c>
      <c r="C21" s="80">
        <v>1666827</v>
      </c>
      <c r="D21" s="81"/>
      <c r="E21" s="80">
        <v>2062461</v>
      </c>
      <c r="F21" s="81"/>
      <c r="G21" s="80">
        <v>568131</v>
      </c>
      <c r="H21" s="81"/>
      <c r="I21" s="80">
        <v>211675</v>
      </c>
      <c r="J21" s="81"/>
      <c r="K21" s="80">
        <v>2970280</v>
      </c>
      <c r="L21" s="81"/>
      <c r="M21" s="80">
        <v>113691</v>
      </c>
      <c r="N21" s="80"/>
      <c r="O21" s="80">
        <v>4799913</v>
      </c>
      <c r="P21" s="81"/>
      <c r="Q21" s="81">
        <v>8909</v>
      </c>
      <c r="R21" s="81"/>
      <c r="S21" s="80">
        <f>SUM(M21:Q21)</f>
        <v>4922513</v>
      </c>
      <c r="T21" s="81"/>
      <c r="U21" s="80">
        <f>SUM(C21:K21,S21)</f>
        <v>12401887</v>
      </c>
      <c r="V21" s="81"/>
      <c r="W21" s="80">
        <v>258791</v>
      </c>
      <c r="X21" s="81"/>
      <c r="Y21" s="81">
        <f>SUM(U21:W21)</f>
        <v>12660678</v>
      </c>
    </row>
    <row r="22" spans="1:25" ht="18" customHeight="1" x14ac:dyDescent="0.2">
      <c r="A22" s="75" t="s">
        <v>146</v>
      </c>
      <c r="C22" s="80">
        <v>0</v>
      </c>
      <c r="D22" s="81"/>
      <c r="E22" s="80">
        <v>0</v>
      </c>
      <c r="F22" s="81"/>
      <c r="G22" s="80">
        <v>0</v>
      </c>
      <c r="H22" s="81"/>
      <c r="I22" s="80">
        <v>0</v>
      </c>
      <c r="J22" s="81"/>
      <c r="K22" s="80">
        <f>SUM('PL&amp;OCI '!D97)</f>
        <v>69956</v>
      </c>
      <c r="L22" s="81"/>
      <c r="M22" s="80">
        <v>0</v>
      </c>
      <c r="N22" s="80"/>
      <c r="O22" s="80">
        <v>0</v>
      </c>
      <c r="P22" s="81"/>
      <c r="Q22" s="80">
        <v>0</v>
      </c>
      <c r="R22" s="81"/>
      <c r="S22" s="80">
        <f>SUM(M22:Q22)</f>
        <v>0</v>
      </c>
      <c r="T22" s="81"/>
      <c r="U22" s="80">
        <f>SUM(C22:K22,S22)</f>
        <v>69956</v>
      </c>
      <c r="V22" s="81"/>
      <c r="W22" s="80">
        <v>-3783</v>
      </c>
      <c r="X22" s="81"/>
      <c r="Y22" s="81">
        <f>SUM(U22:W22)</f>
        <v>66173</v>
      </c>
    </row>
    <row r="23" spans="1:25" ht="18" customHeight="1" x14ac:dyDescent="0.2">
      <c r="A23" s="75" t="s">
        <v>111</v>
      </c>
      <c r="C23" s="82">
        <v>0</v>
      </c>
      <c r="D23" s="81"/>
      <c r="E23" s="82">
        <v>0</v>
      </c>
      <c r="F23" s="81"/>
      <c r="G23" s="82">
        <v>0</v>
      </c>
      <c r="H23" s="81"/>
      <c r="I23" s="82">
        <v>0</v>
      </c>
      <c r="J23" s="81"/>
      <c r="K23" s="82">
        <v>0</v>
      </c>
      <c r="L23" s="81"/>
      <c r="M23" s="82">
        <v>4376</v>
      </c>
      <c r="N23" s="80"/>
      <c r="O23" s="82">
        <v>0</v>
      </c>
      <c r="P23" s="81"/>
      <c r="Q23" s="83">
        <v>-81</v>
      </c>
      <c r="R23" s="81"/>
      <c r="S23" s="82">
        <f>SUM(M23:Q23)</f>
        <v>4295</v>
      </c>
      <c r="T23" s="81"/>
      <c r="U23" s="82">
        <f>SUM(C23:K23,S23)</f>
        <v>4295</v>
      </c>
      <c r="V23" s="81"/>
      <c r="W23" s="82">
        <v>-87</v>
      </c>
      <c r="X23" s="81"/>
      <c r="Y23" s="83">
        <f>SUM(U23:W23)</f>
        <v>4208</v>
      </c>
    </row>
    <row r="24" spans="1:25" ht="18" customHeight="1" x14ac:dyDescent="0.2">
      <c r="A24" s="75" t="s">
        <v>147</v>
      </c>
      <c r="C24" s="84">
        <f>SUM(C22:C23)</f>
        <v>0</v>
      </c>
      <c r="D24" s="80"/>
      <c r="E24" s="84">
        <f>SUM(E22:E23)</f>
        <v>0</v>
      </c>
      <c r="F24" s="80"/>
      <c r="G24" s="84">
        <f>SUM(G22:G23)</f>
        <v>0</v>
      </c>
      <c r="H24" s="80"/>
      <c r="I24" s="84">
        <f>SUM(I22:I23)</f>
        <v>0</v>
      </c>
      <c r="J24" s="80"/>
      <c r="K24" s="84">
        <f>SUM(K22:K23)</f>
        <v>69956</v>
      </c>
      <c r="L24" s="81"/>
      <c r="M24" s="84">
        <f>SUM(M22:M23)</f>
        <v>4376</v>
      </c>
      <c r="N24" s="84"/>
      <c r="O24" s="84">
        <f>SUM(O22:O23)</f>
        <v>0</v>
      </c>
      <c r="P24" s="80"/>
      <c r="Q24" s="84">
        <f>SUM(Q22:Q23)</f>
        <v>-81</v>
      </c>
      <c r="R24" s="80"/>
      <c r="S24" s="84">
        <f>SUM(S22:S23)</f>
        <v>4295</v>
      </c>
      <c r="T24" s="81"/>
      <c r="U24" s="84">
        <f>SUM(U22:U23)</f>
        <v>74251</v>
      </c>
      <c r="V24" s="81"/>
      <c r="W24" s="84">
        <f>SUM(W22:W23)</f>
        <v>-3870</v>
      </c>
      <c r="X24" s="81"/>
      <c r="Y24" s="84">
        <f>SUM(Y22:Y23)</f>
        <v>70381</v>
      </c>
    </row>
    <row r="25" spans="1:25" ht="18" customHeight="1" x14ac:dyDescent="0.2">
      <c r="A25" s="75" t="s">
        <v>149</v>
      </c>
      <c r="C25" s="84"/>
      <c r="D25" s="80"/>
      <c r="E25" s="84"/>
      <c r="F25" s="80"/>
      <c r="G25" s="84"/>
      <c r="H25" s="80"/>
      <c r="I25" s="84"/>
      <c r="J25" s="80"/>
      <c r="K25" s="84"/>
      <c r="L25" s="81"/>
      <c r="M25" s="84"/>
      <c r="N25" s="84"/>
      <c r="O25" s="84"/>
      <c r="P25" s="80"/>
      <c r="Q25" s="84"/>
      <c r="R25" s="80"/>
      <c r="S25" s="84"/>
      <c r="T25" s="81"/>
      <c r="U25" s="84"/>
      <c r="V25" s="81"/>
      <c r="W25" s="84"/>
      <c r="X25" s="81"/>
      <c r="Y25" s="84"/>
    </row>
    <row r="26" spans="1:25" ht="18" customHeight="1" x14ac:dyDescent="0.2">
      <c r="A26" s="75" t="s">
        <v>150</v>
      </c>
      <c r="C26" s="84">
        <v>0</v>
      </c>
      <c r="D26" s="84"/>
      <c r="E26" s="84">
        <v>0</v>
      </c>
      <c r="F26" s="84"/>
      <c r="G26" s="84">
        <v>0</v>
      </c>
      <c r="H26" s="84"/>
      <c r="I26" s="84">
        <v>0</v>
      </c>
      <c r="J26" s="84"/>
      <c r="K26" s="84">
        <v>3252</v>
      </c>
      <c r="L26" s="81"/>
      <c r="M26" s="80">
        <v>0</v>
      </c>
      <c r="N26" s="84"/>
      <c r="O26" s="84">
        <v>-3252</v>
      </c>
      <c r="P26" s="80"/>
      <c r="Q26" s="80">
        <v>0</v>
      </c>
      <c r="R26" s="80"/>
      <c r="S26" s="80">
        <f>SUM(M26:Q26)</f>
        <v>-3252</v>
      </c>
      <c r="T26" s="80"/>
      <c r="U26" s="80">
        <f>SUM(C26:K26,S26)</f>
        <v>0</v>
      </c>
      <c r="V26" s="80"/>
      <c r="W26" s="80">
        <v>0</v>
      </c>
      <c r="X26" s="80"/>
      <c r="Y26" s="81">
        <f>SUM(U26:W26)</f>
        <v>0</v>
      </c>
    </row>
    <row r="27" spans="1:25" ht="18" customHeight="1" x14ac:dyDescent="0.2">
      <c r="A27" s="75" t="s">
        <v>236</v>
      </c>
      <c r="C27" s="80">
        <v>0</v>
      </c>
      <c r="D27" s="81"/>
      <c r="E27" s="80">
        <v>0</v>
      </c>
      <c r="F27" s="81"/>
      <c r="G27" s="80">
        <v>0</v>
      </c>
      <c r="H27" s="81"/>
      <c r="I27" s="80">
        <v>0</v>
      </c>
      <c r="J27" s="80"/>
      <c r="K27" s="80">
        <v>0</v>
      </c>
      <c r="L27" s="81"/>
      <c r="M27" s="80">
        <v>0</v>
      </c>
      <c r="N27" s="84"/>
      <c r="O27" s="80">
        <v>0</v>
      </c>
      <c r="P27" s="80"/>
      <c r="Q27" s="80">
        <v>0</v>
      </c>
      <c r="R27" s="80"/>
      <c r="S27" s="80">
        <f>SUM(M27:Q27)</f>
        <v>0</v>
      </c>
      <c r="T27" s="80"/>
      <c r="U27" s="80">
        <f>SUM(C27:K27,S27)</f>
        <v>0</v>
      </c>
      <c r="V27" s="81"/>
      <c r="W27" s="84">
        <v>-4</v>
      </c>
      <c r="X27" s="81"/>
      <c r="Y27" s="81">
        <f>SUM(U27:W27)</f>
        <v>-4</v>
      </c>
    </row>
    <row r="28" spans="1:25" ht="18" customHeight="1" x14ac:dyDescent="0.2">
      <c r="A28" s="75" t="s">
        <v>154</v>
      </c>
      <c r="C28" s="80">
        <v>0</v>
      </c>
      <c r="D28" s="81"/>
      <c r="E28" s="80">
        <v>0</v>
      </c>
      <c r="F28" s="81"/>
      <c r="G28" s="80">
        <v>0</v>
      </c>
      <c r="H28" s="81"/>
      <c r="I28" s="80">
        <v>0</v>
      </c>
      <c r="J28" s="80"/>
      <c r="K28" s="84">
        <v>-63339</v>
      </c>
      <c r="L28" s="81"/>
      <c r="M28" s="80">
        <v>0</v>
      </c>
      <c r="N28" s="84"/>
      <c r="O28" s="80">
        <v>0</v>
      </c>
      <c r="P28" s="80"/>
      <c r="Q28" s="80">
        <v>0</v>
      </c>
      <c r="R28" s="80"/>
      <c r="S28" s="80">
        <f>SUM(M28:Q28)</f>
        <v>0</v>
      </c>
      <c r="T28" s="81"/>
      <c r="U28" s="80">
        <f>SUM(C28:K28,S28)</f>
        <v>-63339</v>
      </c>
      <c r="V28" s="81"/>
      <c r="W28" s="80">
        <v>0</v>
      </c>
      <c r="X28" s="81"/>
      <c r="Y28" s="81">
        <f>SUM(U28:W28)</f>
        <v>-63339</v>
      </c>
    </row>
    <row r="29" spans="1:25" ht="18" customHeight="1" thickBot="1" x14ac:dyDescent="0.25">
      <c r="A29" s="72" t="s">
        <v>155</v>
      </c>
      <c r="C29" s="85">
        <f>SUM(C21,C24:C28)</f>
        <v>1666827</v>
      </c>
      <c r="D29" s="80">
        <f t="shared" ref="D29:Y29" si="0">SUM(D21,D24:D28)</f>
        <v>0</v>
      </c>
      <c r="E29" s="85">
        <f t="shared" si="0"/>
        <v>2062461</v>
      </c>
      <c r="F29" s="80">
        <f t="shared" si="0"/>
        <v>0</v>
      </c>
      <c r="G29" s="85">
        <f t="shared" si="0"/>
        <v>568131</v>
      </c>
      <c r="H29" s="80">
        <f t="shared" si="0"/>
        <v>0</v>
      </c>
      <c r="I29" s="85">
        <f t="shared" si="0"/>
        <v>211675</v>
      </c>
      <c r="J29" s="80">
        <f t="shared" si="0"/>
        <v>0</v>
      </c>
      <c r="K29" s="85">
        <f t="shared" si="0"/>
        <v>2980149</v>
      </c>
      <c r="L29" s="80">
        <f t="shared" si="0"/>
        <v>0</v>
      </c>
      <c r="M29" s="85">
        <f t="shared" si="0"/>
        <v>118067</v>
      </c>
      <c r="N29" s="80">
        <f t="shared" si="0"/>
        <v>0</v>
      </c>
      <c r="O29" s="85">
        <f t="shared" si="0"/>
        <v>4796661</v>
      </c>
      <c r="P29" s="80">
        <f t="shared" si="0"/>
        <v>0</v>
      </c>
      <c r="Q29" s="85">
        <f t="shared" si="0"/>
        <v>8828</v>
      </c>
      <c r="R29" s="80">
        <f t="shared" si="0"/>
        <v>0</v>
      </c>
      <c r="S29" s="85">
        <f>SUM(S21,S24:S28)</f>
        <v>4923556</v>
      </c>
      <c r="T29" s="80">
        <f t="shared" si="0"/>
        <v>0</v>
      </c>
      <c r="U29" s="85">
        <f t="shared" si="0"/>
        <v>12412799</v>
      </c>
      <c r="V29" s="80">
        <f t="shared" si="0"/>
        <v>0</v>
      </c>
      <c r="W29" s="85">
        <f t="shared" si="0"/>
        <v>254917</v>
      </c>
      <c r="X29" s="80">
        <f t="shared" si="0"/>
        <v>0</v>
      </c>
      <c r="Y29" s="85">
        <f t="shared" si="0"/>
        <v>12667716</v>
      </c>
    </row>
    <row r="30" spans="1:25" ht="18" customHeight="1" thickTop="1" x14ac:dyDescent="0.2">
      <c r="C30" s="87">
        <f>SUM(C21-BS!F81)</f>
        <v>0</v>
      </c>
      <c r="E30" s="87">
        <f>SUM(E21-BS!F82)</f>
        <v>0</v>
      </c>
      <c r="G30" s="87">
        <f>SUM(G21-BS!F83)</f>
        <v>0</v>
      </c>
      <c r="I30" s="87">
        <f>SUM(I21-BS!F85)</f>
        <v>0</v>
      </c>
      <c r="K30" s="87">
        <f>SUM(K21-BS!F86)</f>
        <v>0</v>
      </c>
      <c r="N30" s="76"/>
      <c r="P30" s="76"/>
      <c r="Q30" s="75"/>
      <c r="S30" s="87">
        <f>SUM(S21-BS!F87)</f>
        <v>0</v>
      </c>
      <c r="T30" s="76"/>
      <c r="U30" s="87">
        <f>SUM(U21-BS!F88)</f>
        <v>0</v>
      </c>
      <c r="W30" s="87">
        <f>SUM(W21-BS!F89)</f>
        <v>0</v>
      </c>
      <c r="X30" s="76"/>
      <c r="Y30" s="87">
        <f>SUM(Y21-BS!F90)</f>
        <v>0</v>
      </c>
    </row>
    <row r="31" spans="1:25" ht="18" customHeight="1" x14ac:dyDescent="0.2">
      <c r="C31" s="87">
        <f>SUM(C29-BS!D81)</f>
        <v>0</v>
      </c>
      <c r="D31" s="75"/>
      <c r="E31" s="87">
        <f>SUM(E29-BS!D82)</f>
        <v>0</v>
      </c>
      <c r="F31" s="75"/>
      <c r="G31" s="87">
        <f>SUM(G29-BS!D83)</f>
        <v>0</v>
      </c>
      <c r="H31" s="75"/>
      <c r="I31" s="87">
        <f>SUM(I29-BS!D85)</f>
        <v>0</v>
      </c>
      <c r="J31" s="75"/>
      <c r="K31" s="87">
        <f>SUM(K29-BS!D86)</f>
        <v>0</v>
      </c>
      <c r="L31" s="75"/>
      <c r="Q31" s="75"/>
      <c r="R31" s="75"/>
      <c r="S31" s="87">
        <f>SUM(S29-BS!D87)</f>
        <v>0</v>
      </c>
      <c r="U31" s="87">
        <f>SUM(U29-BS!D88)</f>
        <v>0</v>
      </c>
      <c r="W31" s="87">
        <f>SUM(W29-BS!D89)</f>
        <v>0</v>
      </c>
      <c r="X31" s="81"/>
      <c r="Y31" s="87">
        <f>SUM(Y29-BS!D90)</f>
        <v>0</v>
      </c>
    </row>
    <row r="32" spans="1:25" ht="18" customHeight="1" x14ac:dyDescent="0.2">
      <c r="A32" s="75" t="s">
        <v>35</v>
      </c>
      <c r="D32" s="75"/>
      <c r="F32" s="75"/>
      <c r="H32" s="75"/>
      <c r="J32" s="75"/>
      <c r="L32" s="75"/>
      <c r="Q32" s="75"/>
      <c r="R32" s="75"/>
      <c r="X32" s="81"/>
    </row>
    <row r="33" spans="4:24" ht="18" customHeight="1" x14ac:dyDescent="0.2">
      <c r="D33" s="75"/>
      <c r="F33" s="75"/>
      <c r="H33" s="75"/>
      <c r="J33" s="75"/>
      <c r="L33" s="75"/>
      <c r="Q33" s="75"/>
      <c r="R33" s="75"/>
      <c r="X33" s="81"/>
    </row>
  </sheetData>
  <mergeCells count="7">
    <mergeCell ref="M9:Q9"/>
    <mergeCell ref="A2:U2"/>
    <mergeCell ref="A3:U3"/>
    <mergeCell ref="A4:U4"/>
    <mergeCell ref="C6:Y6"/>
    <mergeCell ref="C7:U7"/>
    <mergeCell ref="M8:S8"/>
  </mergeCells>
  <printOptions horizontalCentered="1"/>
  <pageMargins left="0.19685039370078741" right="0.19685039370078741" top="0.98425196850393704" bottom="0.19685039370078741" header="0.19685039370078741" footer="0.19685039370078741"/>
  <pageSetup paperSize="9" scale="75" orientation="landscape" r:id="rId1"/>
  <rowBreaks count="5" manualBreakCount="5">
    <brk id="80" max="16383" man="1"/>
    <brk id="123" max="16383" man="1"/>
    <brk id="141" max="16383" man="1"/>
    <brk id="180" max="16383" man="1"/>
    <brk id="20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showGridLines="0" topLeftCell="A7" zoomScaleNormal="100" workbookViewId="0">
      <selection activeCell="M21" sqref="M21"/>
    </sheetView>
  </sheetViews>
  <sheetFormatPr defaultColWidth="9.140625" defaultRowHeight="18.75" customHeight="1" x14ac:dyDescent="0.2"/>
  <cols>
    <col min="1" max="1" width="23.85546875" style="88" customWidth="1"/>
    <col min="2" max="2" width="6" style="88" customWidth="1"/>
    <col min="3" max="3" width="13.7109375" style="88" customWidth="1"/>
    <col min="4" max="4" width="1.5703125" style="89" customWidth="1"/>
    <col min="5" max="5" width="13.7109375" style="88" customWidth="1"/>
    <col min="6" max="6" width="1.5703125" style="89" customWidth="1"/>
    <col min="7" max="7" width="13.7109375" style="88" customWidth="1"/>
    <col min="8" max="8" width="1.5703125" style="88" customWidth="1"/>
    <col min="9" max="9" width="13.7109375" style="88" customWidth="1"/>
    <col min="10" max="10" width="1.5703125" style="89" customWidth="1"/>
    <col min="11" max="11" width="20.5703125" style="88" customWidth="1"/>
    <col min="12" max="12" width="1.5703125" style="89" customWidth="1"/>
    <col min="13" max="13" width="13.7109375" style="88" customWidth="1"/>
    <col min="14" max="14" width="1.5703125" style="89" customWidth="1"/>
    <col min="15" max="15" width="13.7109375" style="88" customWidth="1"/>
    <col min="16" max="16" width="0.85546875" style="88" customWidth="1"/>
    <col min="17" max="16384" width="9.140625" style="88"/>
  </cols>
  <sheetData>
    <row r="1" spans="1:16" ht="18.75" customHeight="1" x14ac:dyDescent="0.2">
      <c r="O1" s="90" t="s">
        <v>78</v>
      </c>
    </row>
    <row r="2" spans="1:16" s="91" customFormat="1" ht="18.75" customHeight="1" x14ac:dyDescent="0.2">
      <c r="A2" s="135" t="s">
        <v>0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</row>
    <row r="3" spans="1:16" s="91" customFormat="1" ht="18.75" customHeight="1" x14ac:dyDescent="0.2">
      <c r="A3" s="135" t="s">
        <v>156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</row>
    <row r="4" spans="1:16" s="91" customFormat="1" ht="18.75" customHeight="1" x14ac:dyDescent="0.2">
      <c r="A4" s="135" t="s">
        <v>151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</row>
    <row r="5" spans="1:16" ht="18.75" customHeight="1" x14ac:dyDescent="0.2">
      <c r="O5" s="92" t="s">
        <v>2</v>
      </c>
    </row>
    <row r="6" spans="1:16" ht="18.75" customHeight="1" x14ac:dyDescent="0.2">
      <c r="C6" s="136" t="s">
        <v>4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spans="1:16" s="93" customFormat="1" ht="18.75" customHeight="1" x14ac:dyDescent="0.2">
      <c r="F7" s="94"/>
      <c r="K7" s="95" t="s">
        <v>70</v>
      </c>
      <c r="L7" s="94"/>
      <c r="M7" s="94"/>
      <c r="N7" s="94"/>
      <c r="O7" s="96"/>
    </row>
    <row r="8" spans="1:16" s="93" customFormat="1" ht="18.75" customHeight="1" x14ac:dyDescent="0.2">
      <c r="F8" s="94"/>
      <c r="G8" s="137" t="s">
        <v>67</v>
      </c>
      <c r="H8" s="137"/>
      <c r="I8" s="137"/>
      <c r="K8" s="95" t="s">
        <v>116</v>
      </c>
      <c r="L8" s="94"/>
      <c r="M8" s="94"/>
      <c r="N8" s="94"/>
      <c r="O8" s="96"/>
    </row>
    <row r="9" spans="1:16" s="93" customFormat="1" ht="18.75" customHeight="1" x14ac:dyDescent="0.2">
      <c r="C9" s="94" t="s">
        <v>232</v>
      </c>
      <c r="D9" s="94"/>
      <c r="E9" s="93" t="s">
        <v>127</v>
      </c>
      <c r="F9" s="94"/>
      <c r="G9" s="94" t="s">
        <v>128</v>
      </c>
      <c r="H9" s="94"/>
      <c r="K9" s="94" t="s">
        <v>157</v>
      </c>
      <c r="L9" s="94"/>
      <c r="M9" s="93" t="s">
        <v>158</v>
      </c>
      <c r="N9" s="94"/>
      <c r="O9" s="93" t="s">
        <v>159</v>
      </c>
    </row>
    <row r="10" spans="1:16" s="93" customFormat="1" ht="18.75" customHeight="1" x14ac:dyDescent="0.2">
      <c r="C10" s="97" t="s">
        <v>231</v>
      </c>
      <c r="D10" s="94"/>
      <c r="E10" s="97" t="s">
        <v>135</v>
      </c>
      <c r="F10" s="94"/>
      <c r="G10" s="97" t="s">
        <v>136</v>
      </c>
      <c r="H10" s="94"/>
      <c r="I10" s="97" t="s">
        <v>137</v>
      </c>
      <c r="J10" s="94"/>
      <c r="K10" s="97" t="s">
        <v>139</v>
      </c>
      <c r="L10" s="94"/>
      <c r="M10" s="97" t="s">
        <v>141</v>
      </c>
      <c r="N10" s="94"/>
      <c r="O10" s="97" t="s">
        <v>144</v>
      </c>
    </row>
    <row r="11" spans="1:16" s="98" customFormat="1" ht="18.75" customHeight="1" x14ac:dyDescent="0.2">
      <c r="A11" s="91" t="s">
        <v>145</v>
      </c>
      <c r="C11" s="99">
        <v>1666827</v>
      </c>
      <c r="D11" s="100"/>
      <c r="E11" s="99">
        <v>2062461</v>
      </c>
      <c r="F11" s="100"/>
      <c r="G11" s="99">
        <v>211675</v>
      </c>
      <c r="H11" s="100"/>
      <c r="I11" s="99">
        <v>1480927</v>
      </c>
      <c r="J11" s="100"/>
      <c r="K11" s="99">
        <v>142719</v>
      </c>
      <c r="L11" s="99"/>
      <c r="M11" s="99">
        <f>SUM(K11)</f>
        <v>142719</v>
      </c>
      <c r="N11" s="100"/>
      <c r="O11" s="101">
        <f>SUM(C11:I11,M11)</f>
        <v>5564609</v>
      </c>
    </row>
    <row r="12" spans="1:16" s="98" customFormat="1" ht="18.75" customHeight="1" x14ac:dyDescent="0.2">
      <c r="A12" s="102" t="s">
        <v>153</v>
      </c>
      <c r="C12" s="99" t="s">
        <v>226</v>
      </c>
      <c r="D12" s="100"/>
      <c r="E12" s="99" t="s">
        <v>226</v>
      </c>
      <c r="F12" s="100"/>
      <c r="G12" s="99" t="s">
        <v>227</v>
      </c>
      <c r="H12" s="100"/>
      <c r="I12" s="105">
        <v>-22903</v>
      </c>
      <c r="J12" s="100"/>
      <c r="K12" s="99" t="s">
        <v>228</v>
      </c>
      <c r="L12" s="99"/>
      <c r="M12" s="99">
        <f>SUM(K12)</f>
        <v>0</v>
      </c>
      <c r="N12" s="100"/>
      <c r="O12" s="105">
        <f>SUM(C12:I12,M12)</f>
        <v>-22903</v>
      </c>
    </row>
    <row r="13" spans="1:16" ht="18.75" customHeight="1" x14ac:dyDescent="0.2">
      <c r="A13" s="89" t="s">
        <v>147</v>
      </c>
      <c r="C13" s="111">
        <f>SUM(C12:C12)</f>
        <v>0</v>
      </c>
      <c r="D13" s="100"/>
      <c r="E13" s="111">
        <f>SUM(E12:E12)</f>
        <v>0</v>
      </c>
      <c r="F13" s="100"/>
      <c r="G13" s="111">
        <f>SUM(G12:G12)</f>
        <v>0</v>
      </c>
      <c r="H13" s="100"/>
      <c r="I13" s="104">
        <f>SUM(I12:I12)</f>
        <v>-22903</v>
      </c>
      <c r="J13" s="100"/>
      <c r="K13" s="111">
        <f>SUM(K12:K12)</f>
        <v>0</v>
      </c>
      <c r="L13" s="104"/>
      <c r="M13" s="111">
        <f>SUM(M12:M12)</f>
        <v>0</v>
      </c>
      <c r="N13" s="100"/>
      <c r="O13" s="104">
        <f>SUM(O12:O12)</f>
        <v>-22903</v>
      </c>
    </row>
    <row r="14" spans="1:16" ht="18.75" customHeight="1" x14ac:dyDescent="0.2">
      <c r="A14" s="89" t="s">
        <v>154</v>
      </c>
      <c r="C14" s="104">
        <v>0</v>
      </c>
      <c r="D14" s="100"/>
      <c r="E14" s="103">
        <v>0</v>
      </c>
      <c r="F14" s="100"/>
      <c r="G14" s="104">
        <v>0</v>
      </c>
      <c r="H14" s="100"/>
      <c r="I14" s="103">
        <v>-43337</v>
      </c>
      <c r="J14" s="100"/>
      <c r="K14" s="104">
        <v>0</v>
      </c>
      <c r="L14" s="104"/>
      <c r="M14" s="99">
        <f>SUM(K14)</f>
        <v>0</v>
      </c>
      <c r="N14" s="100"/>
      <c r="O14" s="105">
        <f>SUM(C14:I14,M14)</f>
        <v>-43337</v>
      </c>
    </row>
    <row r="15" spans="1:16" ht="18.75" customHeight="1" thickBot="1" x14ac:dyDescent="0.25">
      <c r="A15" s="91" t="s">
        <v>152</v>
      </c>
      <c r="C15" s="106">
        <f>SUM(C11,C13,C14)</f>
        <v>1666827</v>
      </c>
      <c r="D15" s="100"/>
      <c r="E15" s="106">
        <f>SUM(E11,E13,E14)</f>
        <v>2062461</v>
      </c>
      <c r="F15" s="100"/>
      <c r="G15" s="106">
        <f>SUM(G11,G13,G14)</f>
        <v>211675</v>
      </c>
      <c r="H15" s="100"/>
      <c r="I15" s="106">
        <f>SUM(I11,I13,I14)</f>
        <v>1414687</v>
      </c>
      <c r="J15" s="100"/>
      <c r="K15" s="106">
        <f>SUM(K11,K13,K14)</f>
        <v>142719</v>
      </c>
      <c r="L15" s="99"/>
      <c r="M15" s="106">
        <f>SUM(M11,M13,M14)</f>
        <v>142719</v>
      </c>
      <c r="N15" s="100"/>
      <c r="O15" s="106">
        <f>SUM(O11,O13,O14)</f>
        <v>5498369</v>
      </c>
    </row>
    <row r="16" spans="1:16" ht="18.75" customHeight="1" thickTop="1" x14ac:dyDescent="0.2">
      <c r="C16" s="107"/>
      <c r="D16" s="108"/>
      <c r="E16" s="107"/>
      <c r="F16" s="108"/>
      <c r="G16" s="107"/>
      <c r="H16" s="107"/>
      <c r="I16" s="107"/>
      <c r="J16" s="108"/>
      <c r="K16" s="107"/>
      <c r="L16" s="107"/>
      <c r="M16" s="107"/>
      <c r="N16" s="107"/>
      <c r="O16" s="108"/>
    </row>
    <row r="17" spans="1:15" s="89" customFormat="1" ht="18.75" customHeight="1" x14ac:dyDescent="0.2">
      <c r="A17" s="91" t="s">
        <v>148</v>
      </c>
      <c r="C17" s="99">
        <v>1666827</v>
      </c>
      <c r="D17" s="100"/>
      <c r="E17" s="99">
        <v>2062461</v>
      </c>
      <c r="F17" s="100"/>
      <c r="G17" s="99">
        <v>211675</v>
      </c>
      <c r="H17" s="100"/>
      <c r="I17" s="99">
        <v>1531571</v>
      </c>
      <c r="J17" s="100"/>
      <c r="K17" s="99">
        <f>K15</f>
        <v>142719</v>
      </c>
      <c r="L17" s="99"/>
      <c r="M17" s="99">
        <f>SUM(K17)</f>
        <v>142719</v>
      </c>
      <c r="N17" s="100"/>
      <c r="O17" s="99">
        <f>SUM(C17:I17,M17)</f>
        <v>5615253</v>
      </c>
    </row>
    <row r="18" spans="1:15" s="89" customFormat="1" ht="18.75" customHeight="1" x14ac:dyDescent="0.2">
      <c r="A18" s="102" t="s">
        <v>146</v>
      </c>
      <c r="C18" s="99"/>
      <c r="D18" s="100"/>
      <c r="E18" s="99"/>
      <c r="F18" s="100"/>
      <c r="G18" s="99"/>
      <c r="H18" s="100"/>
      <c r="I18" s="99">
        <v>10433</v>
      </c>
      <c r="J18" s="100"/>
      <c r="K18" s="99"/>
      <c r="L18" s="99"/>
      <c r="M18" s="99">
        <f>SUM(K18)</f>
        <v>0</v>
      </c>
      <c r="N18" s="100"/>
      <c r="O18" s="105">
        <f>SUM(C18:I18,M18)</f>
        <v>10433</v>
      </c>
    </row>
    <row r="19" spans="1:15" ht="20.25" customHeight="1" x14ac:dyDescent="0.2">
      <c r="A19" s="89" t="s">
        <v>112</v>
      </c>
      <c r="C19" s="111">
        <f>SUM(C18:C18)</f>
        <v>0</v>
      </c>
      <c r="D19" s="100"/>
      <c r="E19" s="111">
        <f>SUM(E18:E18)</f>
        <v>0</v>
      </c>
      <c r="F19" s="100"/>
      <c r="G19" s="111">
        <f>SUM(G18:G18)</f>
        <v>0</v>
      </c>
      <c r="H19" s="100"/>
      <c r="I19" s="111">
        <f>SUM(I18:I18)</f>
        <v>10433</v>
      </c>
      <c r="J19" s="100"/>
      <c r="K19" s="111">
        <f>SUM(K18:K18)</f>
        <v>0</v>
      </c>
      <c r="L19" s="104"/>
      <c r="M19" s="111">
        <f>SUM(M18:M18)</f>
        <v>0</v>
      </c>
      <c r="N19" s="100"/>
      <c r="O19" s="104">
        <f>SUM(O18:O18)</f>
        <v>10433</v>
      </c>
    </row>
    <row r="20" spans="1:15" ht="20.25" customHeight="1" x14ac:dyDescent="0.2">
      <c r="A20" s="89" t="s">
        <v>154</v>
      </c>
      <c r="C20" s="104">
        <v>0</v>
      </c>
      <c r="D20" s="100"/>
      <c r="E20" s="104">
        <v>0</v>
      </c>
      <c r="F20" s="100"/>
      <c r="G20" s="104">
        <v>0</v>
      </c>
      <c r="H20" s="100"/>
      <c r="I20" s="104">
        <v>-63339</v>
      </c>
      <c r="J20" s="100"/>
      <c r="K20" s="104">
        <v>0</v>
      </c>
      <c r="L20" s="104"/>
      <c r="M20" s="99">
        <v>0</v>
      </c>
      <c r="N20" s="100"/>
      <c r="O20" s="105">
        <f>SUM(C20:I20,M20)</f>
        <v>-63339</v>
      </c>
    </row>
    <row r="21" spans="1:15" ht="18.75" customHeight="1" thickBot="1" x14ac:dyDescent="0.25">
      <c r="A21" s="91" t="s">
        <v>155</v>
      </c>
      <c r="C21" s="106">
        <f>SUM(C17,C19)</f>
        <v>1666827</v>
      </c>
      <c r="D21" s="100"/>
      <c r="E21" s="106">
        <f>SUM(E17,E19)</f>
        <v>2062461</v>
      </c>
      <c r="F21" s="100"/>
      <c r="G21" s="106">
        <f>SUM(G17,G19)</f>
        <v>211675</v>
      </c>
      <c r="H21" s="100"/>
      <c r="I21" s="106">
        <f>SUM(I17,I19,I20)</f>
        <v>1478665</v>
      </c>
      <c r="J21" s="100"/>
      <c r="K21" s="106">
        <f>SUM(K17,K19)</f>
        <v>142719</v>
      </c>
      <c r="L21" s="99"/>
      <c r="M21" s="106">
        <f>SUM(M17,M19)</f>
        <v>142719</v>
      </c>
      <c r="N21" s="100"/>
      <c r="O21" s="128">
        <f>SUM(O17,O19,O20)</f>
        <v>5562347</v>
      </c>
    </row>
    <row r="22" spans="1:15" ht="18.75" customHeight="1" thickTop="1" x14ac:dyDescent="0.2">
      <c r="A22" s="91"/>
      <c r="C22" s="99">
        <f>SUM(C17-BS!J81)</f>
        <v>0</v>
      </c>
      <c r="D22" s="100"/>
      <c r="E22" s="99">
        <f>SUM(E17-BS!J82)</f>
        <v>0</v>
      </c>
      <c r="F22" s="100"/>
      <c r="G22" s="99">
        <f>SUM(G17-BS!J85)</f>
        <v>0</v>
      </c>
      <c r="H22" s="100"/>
      <c r="I22" s="99">
        <f>SUM(I17-BS!J86)</f>
        <v>0</v>
      </c>
      <c r="J22" s="100"/>
      <c r="K22" s="99">
        <f>SUM(K17-BS!J87)</f>
        <v>0</v>
      </c>
      <c r="L22" s="99"/>
      <c r="M22" s="99">
        <f>SUM(M17-BS!J87)</f>
        <v>0</v>
      </c>
      <c r="N22" s="100"/>
      <c r="O22" s="99">
        <f>SUM(O17-BS!J90)</f>
        <v>0</v>
      </c>
    </row>
    <row r="23" spans="1:15" ht="18.75" customHeight="1" x14ac:dyDescent="0.2">
      <c r="C23" s="109">
        <f>SUM(C21-BS!H81)</f>
        <v>0</v>
      </c>
      <c r="E23" s="109">
        <f>SUM(E21-BS!H82)</f>
        <v>0</v>
      </c>
      <c r="G23" s="109">
        <f>SUM(G21-BS!H85)</f>
        <v>0</v>
      </c>
      <c r="I23" s="110">
        <f>SUM(I21-BS!H86)</f>
        <v>0</v>
      </c>
      <c r="J23" s="98"/>
      <c r="K23" s="110">
        <f>SUM(K21-BS!J87)</f>
        <v>0</v>
      </c>
      <c r="L23" s="88"/>
      <c r="M23" s="110">
        <f>SUM(M21-BS!H87)</f>
        <v>0</v>
      </c>
      <c r="N23" s="88"/>
      <c r="O23" s="109">
        <f>SUM(O21-BS!H90)</f>
        <v>0</v>
      </c>
    </row>
    <row r="24" spans="1:15" ht="18.75" customHeight="1" x14ac:dyDescent="0.2">
      <c r="A24" s="88" t="s">
        <v>35</v>
      </c>
    </row>
  </sheetData>
  <mergeCells count="5">
    <mergeCell ref="A2:O2"/>
    <mergeCell ref="A3:O3"/>
    <mergeCell ref="A4:P4"/>
    <mergeCell ref="C6:O6"/>
    <mergeCell ref="G8:I8"/>
  </mergeCells>
  <printOptions horizontalCentered="1"/>
  <pageMargins left="0.19685039370078741" right="0.19685039370078741" top="0.98425196850393704" bottom="0.19685039370078741" header="0.19685039370078741" footer="0.19685039370078741"/>
  <pageSetup paperSize="9" scale="95" orientation="landscape" r:id="rId1"/>
  <rowBreaks count="6" manualBreakCount="6">
    <brk id="52" max="16383" man="1"/>
    <brk id="84" max="16383" man="1"/>
    <brk id="127" max="16383" man="1"/>
    <brk id="145" max="16383" man="1"/>
    <brk id="184" max="16383" man="1"/>
    <brk id="21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9"/>
  <sheetViews>
    <sheetView showGridLines="0" tabSelected="1" view="pageBreakPreview" topLeftCell="A31" zoomScale="115" zoomScaleSheetLayoutView="115" workbookViewId="0">
      <selection activeCell="J20" sqref="J20"/>
    </sheetView>
  </sheetViews>
  <sheetFormatPr defaultColWidth="9.140625" defaultRowHeight="22.5" customHeight="1" x14ac:dyDescent="0.2"/>
  <cols>
    <col min="1" max="1" width="43.5703125" style="124" customWidth="1"/>
    <col min="2" max="2" width="5.7109375" style="124" customWidth="1"/>
    <col min="3" max="3" width="1.28515625" style="124" customWidth="1"/>
    <col min="4" max="4" width="11.7109375" style="124" customWidth="1"/>
    <col min="5" max="5" width="1.28515625" style="124" customWidth="1"/>
    <col min="6" max="6" width="11.7109375" style="124" customWidth="1"/>
    <col min="7" max="7" width="1.28515625" style="124" customWidth="1"/>
    <col min="8" max="8" width="11.7109375" style="124" customWidth="1"/>
    <col min="9" max="9" width="1.28515625" style="124" customWidth="1"/>
    <col min="10" max="10" width="11.7109375" style="124" customWidth="1"/>
    <col min="11" max="16384" width="9.140625" style="124"/>
  </cols>
  <sheetData>
    <row r="1" spans="1:12" s="127" customFormat="1" ht="18" customHeight="1" x14ac:dyDescent="0.2">
      <c r="J1" s="3" t="s">
        <v>78</v>
      </c>
    </row>
    <row r="2" spans="1:12" s="127" customFormat="1" ht="18" customHeight="1" x14ac:dyDescent="0.2">
      <c r="A2" s="127" t="s">
        <v>0</v>
      </c>
      <c r="J2" s="54"/>
    </row>
    <row r="3" spans="1:12" s="127" customFormat="1" ht="18" customHeight="1" x14ac:dyDescent="0.2">
      <c r="A3" s="127" t="s">
        <v>160</v>
      </c>
    </row>
    <row r="4" spans="1:12" s="127" customFormat="1" ht="18" customHeight="1" x14ac:dyDescent="0.2">
      <c r="A4" s="127" t="s">
        <v>151</v>
      </c>
    </row>
    <row r="5" spans="1:12" ht="18" customHeight="1" x14ac:dyDescent="0.2">
      <c r="A5" s="2"/>
      <c r="B5" s="2"/>
      <c r="C5" s="2"/>
      <c r="D5" s="2"/>
      <c r="E5" s="2"/>
      <c r="F5" s="2"/>
      <c r="G5" s="2"/>
      <c r="H5" s="3"/>
      <c r="I5" s="2"/>
      <c r="J5" s="3" t="s">
        <v>2</v>
      </c>
    </row>
    <row r="6" spans="1:12" s="127" customFormat="1" ht="18" customHeight="1" x14ac:dyDescent="0.2">
      <c r="A6" s="5"/>
      <c r="B6" s="5"/>
      <c r="C6" s="5"/>
      <c r="D6" s="32"/>
      <c r="E6" s="126" t="s">
        <v>3</v>
      </c>
      <c r="F6" s="32"/>
      <c r="G6" s="5"/>
      <c r="H6" s="32"/>
      <c r="I6" s="126" t="s">
        <v>4</v>
      </c>
      <c r="J6" s="32"/>
      <c r="L6" s="124"/>
    </row>
    <row r="7" spans="1:12" ht="18" customHeight="1" x14ac:dyDescent="0.2">
      <c r="B7" s="6"/>
      <c r="D7" s="6">
        <v>2561</v>
      </c>
      <c r="F7" s="6">
        <v>2560</v>
      </c>
      <c r="H7" s="6">
        <v>2561</v>
      </c>
      <c r="J7" s="6">
        <v>2560</v>
      </c>
    </row>
    <row r="8" spans="1:12" ht="18" customHeight="1" x14ac:dyDescent="0.2">
      <c r="A8" s="127" t="s">
        <v>161</v>
      </c>
    </row>
    <row r="9" spans="1:12" ht="18" customHeight="1" x14ac:dyDescent="0.2">
      <c r="A9" s="124" t="s">
        <v>115</v>
      </c>
      <c r="D9" s="10">
        <f>SUM('PL&amp;OCI '!D92)</f>
        <v>102535</v>
      </c>
      <c r="F9" s="10">
        <f>SUM('PL&amp;OCI '!F92)</f>
        <v>-5022</v>
      </c>
      <c r="H9" s="10">
        <f>SUM('PL&amp;OCI '!H92)</f>
        <v>6927</v>
      </c>
      <c r="J9" s="10">
        <f>SUM('PL&amp;OCI '!J92)</f>
        <v>-25004</v>
      </c>
    </row>
    <row r="10" spans="1:12" ht="18" customHeight="1" x14ac:dyDescent="0.2">
      <c r="A10" s="124" t="s">
        <v>162</v>
      </c>
      <c r="D10" s="9"/>
      <c r="E10" s="9"/>
      <c r="F10" s="9"/>
      <c r="G10" s="9"/>
      <c r="H10" s="21"/>
      <c r="I10" s="9"/>
      <c r="J10" s="9"/>
    </row>
    <row r="11" spans="1:12" ht="18" customHeight="1" x14ac:dyDescent="0.2">
      <c r="A11" s="124" t="s">
        <v>163</v>
      </c>
      <c r="D11" s="9"/>
      <c r="E11" s="9"/>
      <c r="F11" s="9"/>
      <c r="G11" s="9"/>
      <c r="H11" s="21"/>
      <c r="I11" s="9"/>
      <c r="J11" s="9"/>
    </row>
    <row r="12" spans="1:12" ht="18" customHeight="1" x14ac:dyDescent="0.2">
      <c r="A12" s="124" t="s">
        <v>164</v>
      </c>
      <c r="D12" s="21">
        <v>184027</v>
      </c>
      <c r="E12" s="21"/>
      <c r="F12" s="21">
        <v>177053</v>
      </c>
      <c r="G12" s="21"/>
      <c r="H12" s="21">
        <v>4182</v>
      </c>
      <c r="I12" s="21"/>
      <c r="J12" s="21">
        <v>3572</v>
      </c>
    </row>
    <row r="13" spans="1:12" ht="18" customHeight="1" x14ac:dyDescent="0.2">
      <c r="A13" s="124" t="s">
        <v>165</v>
      </c>
      <c r="D13" s="21">
        <v>1246</v>
      </c>
      <c r="E13" s="21"/>
      <c r="F13" s="21">
        <v>1285</v>
      </c>
      <c r="G13" s="21"/>
      <c r="H13" s="15">
        <v>0</v>
      </c>
      <c r="I13" s="21"/>
      <c r="J13" s="15" t="s">
        <v>223</v>
      </c>
    </row>
    <row r="14" spans="1:12" ht="18" customHeight="1" x14ac:dyDescent="0.2">
      <c r="A14" s="124" t="s">
        <v>166</v>
      </c>
      <c r="D14" s="21">
        <v>1025</v>
      </c>
      <c r="E14" s="21"/>
      <c r="F14" s="15">
        <v>1025</v>
      </c>
      <c r="G14" s="21"/>
      <c r="H14" s="15">
        <v>0</v>
      </c>
      <c r="I14" s="21"/>
      <c r="J14" s="15" t="s">
        <v>223</v>
      </c>
    </row>
    <row r="15" spans="1:12" ht="18" customHeight="1" x14ac:dyDescent="0.2">
      <c r="A15" s="124" t="s">
        <v>167</v>
      </c>
      <c r="D15" s="15">
        <v>-660</v>
      </c>
      <c r="E15" s="21"/>
      <c r="F15" s="15">
        <v>-9914</v>
      </c>
      <c r="G15" s="21"/>
      <c r="H15" s="15">
        <v>0</v>
      </c>
      <c r="I15" s="21"/>
      <c r="J15" s="15">
        <v>1915</v>
      </c>
    </row>
    <row r="16" spans="1:12" ht="18" customHeight="1" x14ac:dyDescent="0.2">
      <c r="A16" s="124" t="s">
        <v>168</v>
      </c>
      <c r="D16" s="15">
        <v>1202</v>
      </c>
      <c r="E16" s="21"/>
      <c r="F16" s="15">
        <v>935</v>
      </c>
      <c r="G16" s="21"/>
      <c r="H16" s="15">
        <v>0</v>
      </c>
      <c r="I16" s="21"/>
      <c r="J16" s="15" t="s">
        <v>223</v>
      </c>
    </row>
    <row r="17" spans="1:10" ht="18" customHeight="1" x14ac:dyDescent="0.2">
      <c r="A17" s="124" t="s">
        <v>244</v>
      </c>
      <c r="D17" s="112">
        <v>-40241</v>
      </c>
      <c r="E17" s="21"/>
      <c r="F17" s="112">
        <v>21997</v>
      </c>
      <c r="G17" s="9"/>
      <c r="H17" s="15">
        <v>0</v>
      </c>
      <c r="I17" s="9"/>
      <c r="J17" s="15" t="s">
        <v>223</v>
      </c>
    </row>
    <row r="18" spans="1:10" ht="18" customHeight="1" x14ac:dyDescent="0.2">
      <c r="A18" s="124" t="s">
        <v>169</v>
      </c>
      <c r="D18" s="15">
        <v>1361</v>
      </c>
      <c r="E18" s="21"/>
      <c r="F18" s="15">
        <v>84</v>
      </c>
      <c r="G18" s="9"/>
      <c r="H18" s="15">
        <v>0</v>
      </c>
      <c r="I18" s="9"/>
      <c r="J18" s="15">
        <v>-19</v>
      </c>
    </row>
    <row r="19" spans="1:10" ht="18" customHeight="1" x14ac:dyDescent="0.2">
      <c r="A19" s="124" t="s">
        <v>170</v>
      </c>
      <c r="D19" s="9">
        <v>219</v>
      </c>
      <c r="E19" s="21"/>
      <c r="F19" s="9">
        <v>282</v>
      </c>
      <c r="G19" s="9"/>
      <c r="H19" s="12">
        <v>0</v>
      </c>
      <c r="I19" s="9"/>
      <c r="J19" s="12">
        <v>0</v>
      </c>
    </row>
    <row r="20" spans="1:10" ht="18" customHeight="1" x14ac:dyDescent="0.2">
      <c r="A20" s="124" t="s">
        <v>239</v>
      </c>
      <c r="D20" s="9">
        <v>64712</v>
      </c>
      <c r="E20" s="21"/>
      <c r="F20" s="9">
        <v>0</v>
      </c>
      <c r="G20" s="9"/>
      <c r="H20" s="12">
        <v>0</v>
      </c>
      <c r="I20" s="9"/>
      <c r="J20" s="12">
        <v>0</v>
      </c>
    </row>
    <row r="21" spans="1:10" ht="18" customHeight="1" x14ac:dyDescent="0.2">
      <c r="A21" s="113" t="s">
        <v>171</v>
      </c>
      <c r="D21" s="9">
        <v>0</v>
      </c>
      <c r="E21" s="21"/>
      <c r="F21" s="9">
        <v>0</v>
      </c>
      <c r="G21" s="9"/>
      <c r="H21" s="12">
        <v>-28271</v>
      </c>
      <c r="I21" s="9"/>
      <c r="J21" s="9">
        <v>-18553</v>
      </c>
    </row>
    <row r="22" spans="1:10" ht="18" customHeight="1" x14ac:dyDescent="0.2">
      <c r="A22" s="24" t="s">
        <v>172</v>
      </c>
      <c r="D22" s="9">
        <v>2571</v>
      </c>
      <c r="E22" s="21"/>
      <c r="F22" s="9">
        <v>2676</v>
      </c>
      <c r="G22" s="9"/>
      <c r="H22" s="15">
        <v>218</v>
      </c>
      <c r="I22" s="9"/>
      <c r="J22" s="15">
        <v>193</v>
      </c>
    </row>
    <row r="23" spans="1:10" ht="18" customHeight="1" x14ac:dyDescent="0.2">
      <c r="A23" s="24" t="s">
        <v>237</v>
      </c>
      <c r="D23" s="9">
        <v>-31018</v>
      </c>
      <c r="E23" s="21"/>
      <c r="F23" s="9">
        <v>219</v>
      </c>
      <c r="G23" s="9"/>
      <c r="H23" s="15">
        <v>0</v>
      </c>
      <c r="I23" s="9"/>
      <c r="J23" s="15" t="s">
        <v>223</v>
      </c>
    </row>
    <row r="24" spans="1:10" ht="18" customHeight="1" x14ac:dyDescent="0.2">
      <c r="A24" s="24" t="s">
        <v>173</v>
      </c>
      <c r="D24" s="9">
        <v>0</v>
      </c>
      <c r="E24" s="21"/>
      <c r="F24" s="9">
        <v>-12522</v>
      </c>
      <c r="G24" s="9"/>
      <c r="H24" s="15">
        <v>0</v>
      </c>
      <c r="I24" s="9"/>
      <c r="J24" s="15" t="s">
        <v>223</v>
      </c>
    </row>
    <row r="25" spans="1:10" ht="18" customHeight="1" x14ac:dyDescent="0.2">
      <c r="A25" s="49" t="s">
        <v>174</v>
      </c>
      <c r="D25" s="15">
        <v>-16487</v>
      </c>
      <c r="E25" s="15"/>
      <c r="F25" s="15">
        <v>-19125</v>
      </c>
      <c r="G25" s="9"/>
      <c r="H25" s="15">
        <v>-20935</v>
      </c>
      <c r="I25" s="9"/>
      <c r="J25" s="15">
        <v>-31767</v>
      </c>
    </row>
    <row r="26" spans="1:10" ht="18" customHeight="1" x14ac:dyDescent="0.2">
      <c r="A26" s="49" t="s">
        <v>175</v>
      </c>
      <c r="D26" s="25">
        <v>80120</v>
      </c>
      <c r="E26" s="15"/>
      <c r="F26" s="25">
        <v>89337</v>
      </c>
      <c r="G26" s="9"/>
      <c r="H26" s="25">
        <v>19244</v>
      </c>
      <c r="I26" s="9"/>
      <c r="J26" s="25">
        <v>26247</v>
      </c>
    </row>
    <row r="27" spans="1:10" ht="18" customHeight="1" x14ac:dyDescent="0.2">
      <c r="A27" s="49" t="s">
        <v>176</v>
      </c>
      <c r="D27" s="26"/>
      <c r="E27" s="15"/>
      <c r="F27" s="26"/>
      <c r="G27" s="21"/>
      <c r="H27" s="26"/>
      <c r="I27" s="21"/>
      <c r="J27" s="26"/>
    </row>
    <row r="28" spans="1:10" ht="18" customHeight="1" x14ac:dyDescent="0.2">
      <c r="A28" s="49" t="s">
        <v>177</v>
      </c>
      <c r="D28" s="68">
        <v>350612</v>
      </c>
      <c r="E28" s="21"/>
      <c r="F28" s="68">
        <v>248310</v>
      </c>
      <c r="G28" s="21"/>
      <c r="H28" s="68">
        <v>-18635</v>
      </c>
      <c r="I28" s="21"/>
      <c r="J28" s="68">
        <v>-43416</v>
      </c>
    </row>
    <row r="29" spans="1:10" ht="18" customHeight="1" x14ac:dyDescent="0.2">
      <c r="A29" s="124" t="s">
        <v>178</v>
      </c>
      <c r="D29" s="9"/>
      <c r="E29" s="21"/>
      <c r="F29" s="9"/>
      <c r="G29" s="9"/>
      <c r="H29" s="9"/>
      <c r="I29" s="9"/>
      <c r="J29" s="9"/>
    </row>
    <row r="30" spans="1:10" ht="18" customHeight="1" x14ac:dyDescent="0.2">
      <c r="A30" s="24" t="s">
        <v>179</v>
      </c>
      <c r="D30" s="9">
        <v>141744</v>
      </c>
      <c r="E30" s="21"/>
      <c r="F30" s="9">
        <v>99408</v>
      </c>
      <c r="G30" s="9"/>
      <c r="H30" s="9">
        <v>-16818</v>
      </c>
      <c r="I30" s="9"/>
      <c r="J30" s="9">
        <v>5327</v>
      </c>
    </row>
    <row r="31" spans="1:10" ht="18" customHeight="1" x14ac:dyDescent="0.2">
      <c r="A31" s="124" t="s">
        <v>180</v>
      </c>
      <c r="D31" s="9">
        <v>-5608</v>
      </c>
      <c r="E31" s="21"/>
      <c r="F31" s="9">
        <v>-8886</v>
      </c>
      <c r="G31" s="9"/>
      <c r="H31" s="9">
        <v>0</v>
      </c>
      <c r="I31" s="9"/>
      <c r="J31" s="9">
        <v>0</v>
      </c>
    </row>
    <row r="32" spans="1:10" ht="18" customHeight="1" x14ac:dyDescent="0.2">
      <c r="A32" s="124" t="s">
        <v>181</v>
      </c>
      <c r="D32" s="9">
        <v>-80812</v>
      </c>
      <c r="E32" s="21"/>
      <c r="F32" s="9">
        <v>-22184</v>
      </c>
      <c r="G32" s="9"/>
      <c r="H32" s="15">
        <v>15728</v>
      </c>
      <c r="I32" s="9"/>
      <c r="J32" s="15">
        <v>-557</v>
      </c>
    </row>
    <row r="33" spans="1:10" ht="18" customHeight="1" x14ac:dyDescent="0.2">
      <c r="A33" s="124" t="s">
        <v>182</v>
      </c>
      <c r="D33" s="9">
        <v>-34090</v>
      </c>
      <c r="E33" s="21"/>
      <c r="F33" s="9">
        <v>1765</v>
      </c>
      <c r="G33" s="9"/>
      <c r="H33" s="9">
        <v>-4107</v>
      </c>
      <c r="I33" s="9"/>
      <c r="J33" s="9">
        <v>391</v>
      </c>
    </row>
    <row r="34" spans="1:10" ht="18" customHeight="1" x14ac:dyDescent="0.2">
      <c r="A34" s="124" t="s">
        <v>183</v>
      </c>
      <c r="D34" s="9">
        <v>-3819</v>
      </c>
      <c r="E34" s="21"/>
      <c r="F34" s="9">
        <v>62447</v>
      </c>
      <c r="G34" s="9"/>
      <c r="H34" s="15">
        <v>0</v>
      </c>
      <c r="I34" s="9"/>
      <c r="J34" s="15" t="s">
        <v>223</v>
      </c>
    </row>
    <row r="35" spans="1:10" ht="18" customHeight="1" x14ac:dyDescent="0.2">
      <c r="A35" s="124" t="s">
        <v>184</v>
      </c>
      <c r="D35" s="9">
        <v>-2296</v>
      </c>
      <c r="E35" s="21"/>
      <c r="F35" s="9">
        <v>38</v>
      </c>
      <c r="G35" s="9"/>
      <c r="H35" s="9">
        <v>-71</v>
      </c>
      <c r="I35" s="9"/>
      <c r="J35" s="9">
        <v>1</v>
      </c>
    </row>
    <row r="36" spans="1:10" ht="18" customHeight="1" x14ac:dyDescent="0.2">
      <c r="A36" s="124" t="s">
        <v>185</v>
      </c>
      <c r="D36" s="21"/>
      <c r="E36" s="21"/>
      <c r="F36" s="21"/>
      <c r="G36" s="21"/>
      <c r="H36" s="21"/>
      <c r="I36" s="21"/>
      <c r="J36" s="21"/>
    </row>
    <row r="37" spans="1:10" ht="18" customHeight="1" x14ac:dyDescent="0.2">
      <c r="A37" s="30" t="s">
        <v>186</v>
      </c>
      <c r="D37" s="9">
        <v>-193022</v>
      </c>
      <c r="E37" s="9"/>
      <c r="F37" s="9">
        <v>-140120</v>
      </c>
      <c r="G37" s="9"/>
      <c r="H37" s="9">
        <v>-240</v>
      </c>
      <c r="I37" s="9"/>
      <c r="J37" s="9">
        <v>5098</v>
      </c>
    </row>
    <row r="38" spans="1:10" ht="18" customHeight="1" x14ac:dyDescent="0.2">
      <c r="A38" s="124" t="s">
        <v>187</v>
      </c>
      <c r="D38" s="9">
        <v>299450</v>
      </c>
      <c r="E38" s="9"/>
      <c r="F38" s="9">
        <v>26712</v>
      </c>
      <c r="G38" s="9"/>
      <c r="H38" s="9">
        <v>10</v>
      </c>
      <c r="I38" s="9"/>
      <c r="J38" s="9">
        <v>-308</v>
      </c>
    </row>
    <row r="39" spans="1:10" ht="18" customHeight="1" x14ac:dyDescent="0.2">
      <c r="A39" s="124" t="s">
        <v>188</v>
      </c>
      <c r="D39" s="9">
        <v>23770</v>
      </c>
      <c r="E39" s="9"/>
      <c r="F39" s="9">
        <v>-3085</v>
      </c>
      <c r="G39" s="9"/>
      <c r="H39" s="9">
        <v>44150</v>
      </c>
      <c r="I39" s="9"/>
      <c r="J39" s="9">
        <v>25071</v>
      </c>
    </row>
    <row r="40" spans="1:10" ht="18" customHeight="1" x14ac:dyDescent="0.2">
      <c r="A40" s="124" t="s">
        <v>172</v>
      </c>
      <c r="D40" s="9">
        <v>-4263</v>
      </c>
      <c r="E40" s="9"/>
      <c r="F40" s="9">
        <v>-1356</v>
      </c>
      <c r="G40" s="9"/>
      <c r="H40" s="9">
        <v>-1941</v>
      </c>
      <c r="I40" s="9"/>
      <c r="J40" s="9">
        <v>0</v>
      </c>
    </row>
    <row r="41" spans="1:10" ht="18" customHeight="1" x14ac:dyDescent="0.2">
      <c r="A41" s="124" t="s">
        <v>240</v>
      </c>
      <c r="D41" s="9">
        <v>-10000</v>
      </c>
      <c r="E41" s="9"/>
      <c r="F41" s="9">
        <v>0</v>
      </c>
      <c r="G41" s="9"/>
      <c r="H41" s="9">
        <v>0</v>
      </c>
      <c r="I41" s="9"/>
      <c r="J41" s="9">
        <v>0</v>
      </c>
    </row>
    <row r="42" spans="1:10" ht="18" customHeight="1" x14ac:dyDescent="0.2">
      <c r="A42" s="124" t="s">
        <v>189</v>
      </c>
      <c r="D42" s="13">
        <v>1886</v>
      </c>
      <c r="E42" s="9"/>
      <c r="F42" s="13">
        <v>3139</v>
      </c>
      <c r="G42" s="9"/>
      <c r="H42" s="13">
        <v>60</v>
      </c>
      <c r="I42" s="9"/>
      <c r="J42" s="13">
        <v>-175</v>
      </c>
    </row>
    <row r="43" spans="1:10" ht="18" customHeight="1" x14ac:dyDescent="0.2">
      <c r="A43" s="114" t="s">
        <v>190</v>
      </c>
      <c r="D43" s="9">
        <v>483552</v>
      </c>
      <c r="E43" s="9"/>
      <c r="F43" s="9">
        <v>266188</v>
      </c>
      <c r="G43" s="9"/>
      <c r="H43" s="9">
        <v>18136</v>
      </c>
      <c r="I43" s="9"/>
      <c r="J43" s="9">
        <v>-8568</v>
      </c>
    </row>
    <row r="44" spans="1:10" ht="18" customHeight="1" x14ac:dyDescent="0.2">
      <c r="A44" s="114" t="s">
        <v>191</v>
      </c>
      <c r="D44" s="9">
        <v>16472</v>
      </c>
      <c r="E44" s="9"/>
      <c r="F44" s="9">
        <v>19111</v>
      </c>
      <c r="G44" s="9"/>
      <c r="H44" s="9">
        <v>23581</v>
      </c>
      <c r="I44" s="9"/>
      <c r="J44" s="9">
        <v>22337</v>
      </c>
    </row>
    <row r="45" spans="1:10" ht="18" customHeight="1" x14ac:dyDescent="0.2">
      <c r="A45" s="124" t="s">
        <v>192</v>
      </c>
      <c r="D45" s="9">
        <v>-82603</v>
      </c>
      <c r="E45" s="9"/>
      <c r="F45" s="9">
        <v>-95046</v>
      </c>
      <c r="G45" s="9"/>
      <c r="H45" s="9">
        <v>-20304</v>
      </c>
      <c r="I45" s="9"/>
      <c r="J45" s="9">
        <v>-20915</v>
      </c>
    </row>
    <row r="46" spans="1:10" ht="18" customHeight="1" x14ac:dyDescent="0.2">
      <c r="A46" s="124" t="s">
        <v>193</v>
      </c>
      <c r="D46" s="35">
        <v>-54000</v>
      </c>
      <c r="E46" s="9"/>
      <c r="F46" s="35">
        <v>-56776</v>
      </c>
      <c r="G46" s="9"/>
      <c r="H46" s="35">
        <v>-4396</v>
      </c>
      <c r="I46" s="9"/>
      <c r="J46" s="35">
        <v>-110</v>
      </c>
    </row>
    <row r="47" spans="1:10" ht="18" customHeight="1" x14ac:dyDescent="0.2">
      <c r="A47" s="127" t="s">
        <v>194</v>
      </c>
      <c r="D47" s="13">
        <f>SUM(D43:D46)</f>
        <v>363421</v>
      </c>
      <c r="E47" s="9"/>
      <c r="F47" s="13">
        <f>SUM(F43:F46)</f>
        <v>133477</v>
      </c>
      <c r="G47" s="9"/>
      <c r="H47" s="13">
        <f>SUM(H43:H46)</f>
        <v>17017</v>
      </c>
      <c r="I47" s="9"/>
      <c r="J47" s="13">
        <f>SUM(J43:J46)</f>
        <v>-7256</v>
      </c>
    </row>
    <row r="48" spans="1:10" ht="18" customHeight="1" x14ac:dyDescent="0.2"/>
    <row r="49" spans="1:12" ht="20.25" x14ac:dyDescent="0.2">
      <c r="A49" s="124" t="s">
        <v>35</v>
      </c>
      <c r="L49" s="127"/>
    </row>
    <row r="50" spans="1:12" s="127" customFormat="1" ht="20.25" x14ac:dyDescent="0.2">
      <c r="J50" s="3" t="s">
        <v>78</v>
      </c>
    </row>
    <row r="51" spans="1:12" s="127" customFormat="1" ht="20.25" x14ac:dyDescent="0.2">
      <c r="A51" s="127" t="s">
        <v>0</v>
      </c>
      <c r="J51" s="54"/>
    </row>
    <row r="52" spans="1:12" s="127" customFormat="1" ht="20.25" x14ac:dyDescent="0.2">
      <c r="A52" s="127" t="s">
        <v>195</v>
      </c>
    </row>
    <row r="53" spans="1:12" s="127" customFormat="1" ht="20.25" x14ac:dyDescent="0.2">
      <c r="A53" s="127" t="s">
        <v>151</v>
      </c>
    </row>
    <row r="54" spans="1:12" ht="19.5" x14ac:dyDescent="0.2">
      <c r="A54" s="2"/>
      <c r="B54" s="2"/>
      <c r="C54" s="2"/>
      <c r="D54" s="2"/>
      <c r="E54" s="2"/>
      <c r="F54" s="2"/>
      <c r="G54" s="2"/>
      <c r="H54" s="3"/>
      <c r="I54" s="2"/>
      <c r="J54" s="3" t="s">
        <v>2</v>
      </c>
    </row>
    <row r="55" spans="1:12" s="127" customFormat="1" ht="20.25" x14ac:dyDescent="0.2">
      <c r="A55" s="5"/>
      <c r="B55" s="5"/>
      <c r="C55" s="5"/>
      <c r="D55" s="32"/>
      <c r="E55" s="126" t="s">
        <v>3</v>
      </c>
      <c r="F55" s="32"/>
      <c r="G55" s="5"/>
      <c r="H55" s="32"/>
      <c r="I55" s="126" t="s">
        <v>4</v>
      </c>
      <c r="J55" s="32"/>
      <c r="L55" s="124"/>
    </row>
    <row r="56" spans="1:12" ht="19.5" x14ac:dyDescent="0.2">
      <c r="B56" s="6"/>
      <c r="D56" s="6">
        <v>2561</v>
      </c>
      <c r="F56" s="6">
        <v>2560</v>
      </c>
      <c r="H56" s="6">
        <v>2561</v>
      </c>
      <c r="J56" s="6">
        <v>2560</v>
      </c>
    </row>
    <row r="57" spans="1:12" ht="20.25" x14ac:dyDescent="0.2">
      <c r="A57" s="127" t="s">
        <v>196</v>
      </c>
      <c r="D57" s="9"/>
      <c r="E57" s="9"/>
      <c r="F57" s="9"/>
      <c r="G57" s="9"/>
      <c r="H57" s="9"/>
      <c r="I57" s="9"/>
      <c r="J57" s="9"/>
    </row>
    <row r="58" spans="1:12" ht="20.45" customHeight="1" x14ac:dyDescent="0.2">
      <c r="A58" s="124" t="s">
        <v>197</v>
      </c>
      <c r="D58" s="9">
        <v>-57</v>
      </c>
      <c r="E58" s="9"/>
      <c r="F58" s="9">
        <v>-63</v>
      </c>
      <c r="G58" s="9"/>
      <c r="H58" s="9">
        <v>0</v>
      </c>
      <c r="I58" s="9"/>
      <c r="J58" s="9">
        <v>0</v>
      </c>
    </row>
    <row r="59" spans="1:12" ht="19.5" x14ac:dyDescent="0.2">
      <c r="A59" s="124" t="s">
        <v>198</v>
      </c>
      <c r="D59" s="9">
        <v>0</v>
      </c>
      <c r="E59" s="9"/>
      <c r="F59" s="9">
        <v>0</v>
      </c>
      <c r="G59" s="9"/>
      <c r="H59" s="9">
        <v>586501</v>
      </c>
      <c r="I59" s="9"/>
      <c r="J59" s="9">
        <v>511500</v>
      </c>
    </row>
    <row r="60" spans="1:12" ht="19.5" x14ac:dyDescent="0.2">
      <c r="A60" s="124" t="s">
        <v>199</v>
      </c>
      <c r="D60" s="9">
        <v>0</v>
      </c>
      <c r="E60" s="9"/>
      <c r="F60" s="9">
        <v>0</v>
      </c>
      <c r="G60" s="9"/>
      <c r="H60" s="9">
        <v>-518500</v>
      </c>
      <c r="I60" s="9"/>
      <c r="J60" s="9">
        <v>-334500</v>
      </c>
    </row>
    <row r="61" spans="1:12" ht="19.5" x14ac:dyDescent="0.2">
      <c r="A61" s="124" t="s">
        <v>238</v>
      </c>
      <c r="D61" s="9">
        <v>-48439</v>
      </c>
      <c r="E61" s="9"/>
      <c r="F61" s="9">
        <v>0</v>
      </c>
      <c r="G61" s="9"/>
      <c r="H61" s="9">
        <v>0</v>
      </c>
      <c r="I61" s="9"/>
      <c r="J61" s="9">
        <v>0</v>
      </c>
    </row>
    <row r="62" spans="1:12" ht="19.5" x14ac:dyDescent="0.2">
      <c r="A62" s="124" t="s">
        <v>200</v>
      </c>
      <c r="D62" s="9">
        <v>-1727</v>
      </c>
      <c r="E62" s="9"/>
      <c r="F62" s="9">
        <v>-2774</v>
      </c>
      <c r="G62" s="9"/>
      <c r="H62" s="9">
        <v>0</v>
      </c>
      <c r="I62" s="9"/>
      <c r="J62" s="9">
        <v>0</v>
      </c>
    </row>
    <row r="63" spans="1:12" ht="19.5" x14ac:dyDescent="0.2">
      <c r="A63" s="124" t="s">
        <v>201</v>
      </c>
      <c r="D63" s="23">
        <v>730</v>
      </c>
      <c r="E63" s="12"/>
      <c r="F63" s="23">
        <v>570</v>
      </c>
      <c r="G63" s="9"/>
      <c r="H63" s="23">
        <v>1</v>
      </c>
      <c r="I63" s="9"/>
      <c r="J63" s="23">
        <v>19</v>
      </c>
    </row>
    <row r="64" spans="1:12" ht="19.5" x14ac:dyDescent="0.2">
      <c r="A64" s="124" t="s">
        <v>202</v>
      </c>
      <c r="D64" s="15">
        <v>-121347</v>
      </c>
      <c r="E64" s="12"/>
      <c r="F64" s="15">
        <v>-86621</v>
      </c>
      <c r="G64" s="9"/>
      <c r="H64" s="23">
        <v>-4923</v>
      </c>
      <c r="I64" s="23"/>
      <c r="J64" s="23">
        <v>-9517</v>
      </c>
    </row>
    <row r="65" spans="1:10" ht="19.5" x14ac:dyDescent="0.2">
      <c r="A65" s="113" t="s">
        <v>203</v>
      </c>
      <c r="D65" s="15">
        <v>28271</v>
      </c>
      <c r="E65" s="12"/>
      <c r="F65" s="9">
        <v>18553</v>
      </c>
      <c r="G65" s="9"/>
      <c r="H65" s="23">
        <v>28271</v>
      </c>
      <c r="I65" s="23"/>
      <c r="J65" s="9">
        <v>18553</v>
      </c>
    </row>
    <row r="66" spans="1:10" ht="19.5" x14ac:dyDescent="0.2">
      <c r="A66" s="113" t="s">
        <v>241</v>
      </c>
      <c r="D66" s="15">
        <v>-4</v>
      </c>
      <c r="E66" s="12"/>
      <c r="F66" s="15">
        <v>0</v>
      </c>
      <c r="G66" s="9"/>
      <c r="H66" s="15">
        <v>0</v>
      </c>
      <c r="I66" s="23"/>
      <c r="J66" s="23">
        <v>0</v>
      </c>
    </row>
    <row r="67" spans="1:10" ht="20.25" x14ac:dyDescent="0.2">
      <c r="A67" s="127" t="s">
        <v>204</v>
      </c>
      <c r="D67" s="14">
        <f>SUM(D58:D66)</f>
        <v>-142573</v>
      </c>
      <c r="E67" s="9"/>
      <c r="F67" s="14">
        <f>SUM(F58:F66)</f>
        <v>-70335</v>
      </c>
      <c r="G67" s="9"/>
      <c r="H67" s="14">
        <f>SUM(H58:H66)</f>
        <v>91350</v>
      </c>
      <c r="I67" s="9"/>
      <c r="J67" s="14">
        <f>SUM(J58:J66)</f>
        <v>186055</v>
      </c>
    </row>
    <row r="68" spans="1:10" ht="20.25" x14ac:dyDescent="0.2">
      <c r="A68" s="127" t="s">
        <v>205</v>
      </c>
      <c r="D68" s="9"/>
      <c r="E68" s="9"/>
      <c r="F68" s="9"/>
      <c r="G68" s="9"/>
      <c r="H68" s="9"/>
      <c r="I68" s="9"/>
      <c r="J68" s="9"/>
    </row>
    <row r="69" spans="1:10" ht="19.5" x14ac:dyDescent="0.2">
      <c r="A69" s="124" t="s">
        <v>207</v>
      </c>
      <c r="D69" s="9">
        <v>-470000</v>
      </c>
      <c r="E69" s="9"/>
      <c r="F69" s="9">
        <v>-5000</v>
      </c>
      <c r="G69" s="9"/>
      <c r="H69" s="9">
        <v>-260000</v>
      </c>
      <c r="I69" s="9"/>
      <c r="J69" s="9">
        <v>-5000</v>
      </c>
    </row>
    <row r="70" spans="1:10" ht="19.5" x14ac:dyDescent="0.2">
      <c r="A70" s="113" t="s">
        <v>206</v>
      </c>
      <c r="D70" s="9">
        <v>-63339</v>
      </c>
      <c r="E70" s="9"/>
      <c r="F70" s="9">
        <v>-43337</v>
      </c>
      <c r="G70" s="9"/>
      <c r="H70" s="9">
        <v>-63339</v>
      </c>
      <c r="I70" s="9"/>
      <c r="J70" s="9">
        <v>-43337</v>
      </c>
    </row>
    <row r="71" spans="1:10" ht="19.5" x14ac:dyDescent="0.2">
      <c r="A71" s="124" t="s">
        <v>208</v>
      </c>
      <c r="D71" s="9">
        <v>0</v>
      </c>
      <c r="E71" s="9"/>
      <c r="F71" s="9">
        <v>0</v>
      </c>
      <c r="G71" s="9"/>
      <c r="H71" s="15">
        <v>474000</v>
      </c>
      <c r="I71" s="9"/>
      <c r="J71" s="15">
        <v>163000</v>
      </c>
    </row>
    <row r="72" spans="1:10" ht="19.5" x14ac:dyDescent="0.2">
      <c r="A72" s="124" t="s">
        <v>209</v>
      </c>
      <c r="D72" s="9">
        <v>0</v>
      </c>
      <c r="E72" s="9"/>
      <c r="F72" s="9">
        <v>0</v>
      </c>
      <c r="G72" s="9"/>
      <c r="H72" s="9">
        <v>-282000</v>
      </c>
      <c r="I72" s="9"/>
      <c r="J72" s="9">
        <v>-347000</v>
      </c>
    </row>
    <row r="73" spans="1:10" ht="19.5" x14ac:dyDescent="0.2">
      <c r="A73" s="124" t="s">
        <v>210</v>
      </c>
      <c r="D73" s="15">
        <v>92625</v>
      </c>
      <c r="E73" s="9"/>
      <c r="F73" s="15">
        <v>229058</v>
      </c>
      <c r="G73" s="9"/>
      <c r="H73" s="23">
        <v>0</v>
      </c>
      <c r="I73" s="9"/>
      <c r="J73" s="23">
        <v>75000</v>
      </c>
    </row>
    <row r="74" spans="1:10" ht="19.5" x14ac:dyDescent="0.2">
      <c r="A74" s="124" t="s">
        <v>211</v>
      </c>
      <c r="D74" s="35">
        <v>-247881</v>
      </c>
      <c r="E74" s="9"/>
      <c r="F74" s="35">
        <v>-340605</v>
      </c>
      <c r="G74" s="12"/>
      <c r="H74" s="39">
        <v>-250</v>
      </c>
      <c r="I74" s="12"/>
      <c r="J74" s="39">
        <v>-125</v>
      </c>
    </row>
    <row r="75" spans="1:10" ht="20.25" x14ac:dyDescent="0.2">
      <c r="A75" s="127" t="s">
        <v>242</v>
      </c>
      <c r="D75" s="13">
        <f>SUM(D69:D74)</f>
        <v>-688595</v>
      </c>
      <c r="E75" s="9"/>
      <c r="F75" s="13">
        <f>SUM(F69:F74)</f>
        <v>-159884</v>
      </c>
      <c r="G75" s="9"/>
      <c r="H75" s="13">
        <f>SUM(H69:H74)</f>
        <v>-131589</v>
      </c>
      <c r="I75" s="9"/>
      <c r="J75" s="13">
        <f>SUM(J69:J74)</f>
        <v>-157462</v>
      </c>
    </row>
    <row r="76" spans="1:10" ht="20.45" customHeight="1" x14ac:dyDescent="0.2">
      <c r="A76" s="124" t="s">
        <v>212</v>
      </c>
      <c r="D76" s="13">
        <v>6218</v>
      </c>
      <c r="E76" s="18"/>
      <c r="F76" s="13">
        <v>6718</v>
      </c>
      <c r="G76" s="18"/>
      <c r="H76" s="13">
        <v>0</v>
      </c>
      <c r="I76" s="18"/>
      <c r="J76" s="13">
        <v>0</v>
      </c>
    </row>
    <row r="77" spans="1:10" ht="20.25" x14ac:dyDescent="0.2">
      <c r="A77" s="127" t="s">
        <v>213</v>
      </c>
      <c r="D77" s="9">
        <f>SUM(D47,D67,D75,D76)</f>
        <v>-461529</v>
      </c>
      <c r="E77" s="9"/>
      <c r="F77" s="9">
        <f>SUM(F47,F67,F75,F76)</f>
        <v>-90024</v>
      </c>
      <c r="G77" s="9"/>
      <c r="H77" s="9">
        <f>SUM(H47,H67,H75,H76)</f>
        <v>-23222</v>
      </c>
      <c r="I77" s="9"/>
      <c r="J77" s="9">
        <f>SUM(J47,J67,J75,J76)</f>
        <v>21337</v>
      </c>
    </row>
    <row r="78" spans="1:10" ht="19.5" x14ac:dyDescent="0.2">
      <c r="A78" s="124" t="s">
        <v>214</v>
      </c>
      <c r="B78" s="8"/>
      <c r="D78" s="13">
        <v>1009981</v>
      </c>
      <c r="E78" s="9"/>
      <c r="F78" s="13">
        <v>669770</v>
      </c>
      <c r="G78" s="9"/>
      <c r="H78" s="13">
        <v>40238</v>
      </c>
      <c r="I78" s="9"/>
      <c r="J78" s="13">
        <v>18206</v>
      </c>
    </row>
    <row r="79" spans="1:10" ht="21" thickBot="1" x14ac:dyDescent="0.25">
      <c r="A79" s="127" t="s">
        <v>215</v>
      </c>
      <c r="D79" s="20">
        <f>SUM(D77:D78)</f>
        <v>548452</v>
      </c>
      <c r="E79" s="9"/>
      <c r="F79" s="20">
        <f>SUM(F77:F78)</f>
        <v>579746</v>
      </c>
      <c r="G79" s="9"/>
      <c r="H79" s="20">
        <f>SUM(H77:H78)</f>
        <v>17016</v>
      </c>
      <c r="I79" s="9"/>
      <c r="J79" s="20">
        <f>SUM(J77:J78)</f>
        <v>39543</v>
      </c>
    </row>
    <row r="80" spans="1:10" ht="20.25" thickTop="1" x14ac:dyDescent="0.2">
      <c r="D80" s="15"/>
      <c r="E80" s="26"/>
      <c r="F80" s="15"/>
      <c r="G80" s="15"/>
      <c r="H80" s="15"/>
      <c r="I80" s="15"/>
      <c r="J80" s="15"/>
    </row>
    <row r="81" spans="1:12" ht="20.25" x14ac:dyDescent="0.2">
      <c r="A81" s="127" t="s">
        <v>216</v>
      </c>
      <c r="D81" s="26"/>
      <c r="E81" s="26"/>
      <c r="F81" s="26"/>
      <c r="G81" s="26"/>
      <c r="H81" s="26"/>
      <c r="I81" s="26"/>
      <c r="J81" s="26"/>
    </row>
    <row r="82" spans="1:12" ht="19.5" x14ac:dyDescent="0.2">
      <c r="A82" s="124" t="s">
        <v>217</v>
      </c>
      <c r="D82" s="26"/>
      <c r="E82" s="26"/>
      <c r="F82" s="26"/>
      <c r="G82" s="26"/>
      <c r="H82" s="26"/>
      <c r="I82" s="26"/>
      <c r="J82" s="26"/>
    </row>
    <row r="83" spans="1:12" ht="19.5" x14ac:dyDescent="0.2">
      <c r="A83" s="124" t="s">
        <v>218</v>
      </c>
      <c r="D83" s="9">
        <v>-81</v>
      </c>
      <c r="E83" s="9"/>
      <c r="F83" s="9">
        <v>-2864</v>
      </c>
      <c r="G83" s="12"/>
      <c r="H83" s="9" t="s">
        <v>223</v>
      </c>
      <c r="I83" s="12"/>
      <c r="J83" s="9">
        <v>0</v>
      </c>
    </row>
    <row r="84" spans="1:12" ht="19.5" x14ac:dyDescent="0.2">
      <c r="A84" s="124" t="s">
        <v>219</v>
      </c>
      <c r="D84" s="18">
        <v>3252</v>
      </c>
      <c r="E84" s="18"/>
      <c r="F84" s="18">
        <v>0</v>
      </c>
      <c r="G84" s="18"/>
      <c r="H84" s="18" t="s">
        <v>223</v>
      </c>
      <c r="I84" s="18"/>
      <c r="J84" s="18">
        <v>0</v>
      </c>
    </row>
    <row r="85" spans="1:12" ht="19.5" x14ac:dyDescent="0.2">
      <c r="A85" s="124" t="s">
        <v>220</v>
      </c>
      <c r="D85" s="115">
        <v>530</v>
      </c>
      <c r="F85" s="18">
        <v>5450</v>
      </c>
      <c r="G85" s="18"/>
      <c r="H85" s="18" t="s">
        <v>223</v>
      </c>
      <c r="I85" s="18"/>
      <c r="J85" s="18">
        <v>0</v>
      </c>
    </row>
    <row r="86" spans="1:12" ht="20.25" x14ac:dyDescent="0.2">
      <c r="L86" s="127"/>
    </row>
    <row r="88" spans="1:12" ht="22.5" customHeight="1" x14ac:dyDescent="0.2">
      <c r="A88" s="124" t="s">
        <v>35</v>
      </c>
    </row>
    <row r="92" spans="1:12" ht="19.5" x14ac:dyDescent="0.2">
      <c r="D92" s="21"/>
      <c r="E92" s="21"/>
      <c r="F92" s="21"/>
      <c r="G92" s="21"/>
      <c r="H92" s="21"/>
      <c r="I92" s="21"/>
      <c r="J92" s="21"/>
    </row>
    <row r="93" spans="1:12" ht="19.5" x14ac:dyDescent="0.2">
      <c r="D93" s="21"/>
      <c r="E93" s="21"/>
      <c r="F93" s="21"/>
      <c r="G93" s="21"/>
      <c r="H93" s="21"/>
      <c r="I93" s="21"/>
      <c r="J93" s="21"/>
    </row>
    <row r="94" spans="1:12" ht="19.5" x14ac:dyDescent="0.2">
      <c r="D94" s="21"/>
      <c r="E94" s="21"/>
      <c r="F94" s="21"/>
      <c r="G94" s="21"/>
      <c r="H94" s="21"/>
      <c r="I94" s="21"/>
      <c r="J94" s="21"/>
    </row>
    <row r="95" spans="1:12" ht="19.5" x14ac:dyDescent="0.2">
      <c r="D95" s="21"/>
      <c r="E95" s="21"/>
      <c r="F95" s="21"/>
      <c r="G95" s="21"/>
      <c r="H95" s="21"/>
      <c r="I95" s="21"/>
      <c r="J95" s="21"/>
    </row>
    <row r="96" spans="1:12" ht="19.5" x14ac:dyDescent="0.2">
      <c r="D96" s="21"/>
      <c r="E96" s="21"/>
      <c r="F96" s="21"/>
      <c r="G96" s="21"/>
      <c r="H96" s="21"/>
      <c r="I96" s="21"/>
      <c r="J96" s="21"/>
    </row>
    <row r="97" spans="4:10" ht="19.5" x14ac:dyDescent="0.2">
      <c r="D97" s="21"/>
      <c r="E97" s="21"/>
      <c r="F97" s="21"/>
      <c r="G97" s="21"/>
      <c r="H97" s="21"/>
      <c r="I97" s="21"/>
      <c r="J97" s="21"/>
    </row>
    <row r="98" spans="4:10" ht="19.5" x14ac:dyDescent="0.2">
      <c r="D98" s="21"/>
      <c r="E98" s="21"/>
      <c r="F98" s="21"/>
      <c r="G98" s="21"/>
      <c r="H98" s="21"/>
      <c r="I98" s="21"/>
      <c r="J98" s="21"/>
    </row>
    <row r="99" spans="4:10" ht="19.5" x14ac:dyDescent="0.2">
      <c r="D99" s="21"/>
      <c r="E99" s="21"/>
      <c r="F99" s="21"/>
      <c r="G99" s="21"/>
      <c r="H99" s="21"/>
      <c r="I99" s="21"/>
      <c r="J99" s="21"/>
    </row>
    <row r="100" spans="4:10" ht="19.5" x14ac:dyDescent="0.2">
      <c r="D100" s="21"/>
      <c r="E100" s="21"/>
      <c r="F100" s="21"/>
      <c r="G100" s="21"/>
      <c r="H100" s="21"/>
      <c r="I100" s="21"/>
      <c r="J100" s="21"/>
    </row>
    <row r="101" spans="4:10" ht="19.5" x14ac:dyDescent="0.2">
      <c r="D101" s="21"/>
      <c r="E101" s="21"/>
      <c r="F101" s="21"/>
      <c r="G101" s="21"/>
      <c r="H101" s="21"/>
      <c r="I101" s="21"/>
      <c r="J101" s="21"/>
    </row>
    <row r="102" spans="4:10" ht="19.5" x14ac:dyDescent="0.2">
      <c r="D102" s="21"/>
      <c r="E102" s="21"/>
      <c r="F102" s="21"/>
      <c r="G102" s="21"/>
      <c r="H102" s="21"/>
      <c r="I102" s="21"/>
      <c r="J102" s="21"/>
    </row>
    <row r="103" spans="4:10" ht="19.5" x14ac:dyDescent="0.2">
      <c r="D103" s="21"/>
      <c r="E103" s="21"/>
      <c r="F103" s="21"/>
      <c r="G103" s="21"/>
      <c r="H103" s="21"/>
      <c r="I103" s="21"/>
      <c r="J103" s="21"/>
    </row>
    <row r="104" spans="4:10" ht="19.5" x14ac:dyDescent="0.2">
      <c r="D104" s="21"/>
      <c r="E104" s="21"/>
      <c r="F104" s="21"/>
      <c r="G104" s="21"/>
      <c r="H104" s="21"/>
      <c r="I104" s="21"/>
      <c r="J104" s="21"/>
    </row>
    <row r="105" spans="4:10" ht="19.5" x14ac:dyDescent="0.2">
      <c r="D105" s="21"/>
      <c r="E105" s="21"/>
      <c r="F105" s="21"/>
      <c r="G105" s="21"/>
      <c r="H105" s="21"/>
      <c r="I105" s="21"/>
      <c r="J105" s="21"/>
    </row>
    <row r="106" spans="4:10" ht="19.5" x14ac:dyDescent="0.2">
      <c r="D106" s="21"/>
      <c r="E106" s="21"/>
      <c r="F106" s="21"/>
      <c r="G106" s="21"/>
      <c r="H106" s="21"/>
      <c r="I106" s="21"/>
      <c r="J106" s="21"/>
    </row>
    <row r="107" spans="4:10" ht="19.5" x14ac:dyDescent="0.2">
      <c r="D107" s="21"/>
      <c r="E107" s="21"/>
      <c r="F107" s="21"/>
      <c r="G107" s="21"/>
      <c r="H107" s="21"/>
      <c r="I107" s="21"/>
      <c r="J107" s="21"/>
    </row>
    <row r="108" spans="4:10" ht="19.5" x14ac:dyDescent="0.2">
      <c r="D108" s="21"/>
      <c r="E108" s="21"/>
      <c r="F108" s="21"/>
      <c r="G108" s="21"/>
      <c r="H108" s="21"/>
      <c r="I108" s="21"/>
      <c r="J108" s="21"/>
    </row>
    <row r="109" spans="4:10" ht="19.5" x14ac:dyDescent="0.2">
      <c r="D109" s="21"/>
      <c r="E109" s="21"/>
      <c r="F109" s="21"/>
      <c r="G109" s="21"/>
      <c r="H109" s="21"/>
      <c r="I109" s="21"/>
      <c r="J109" s="21"/>
    </row>
    <row r="110" spans="4:10" ht="19.5" x14ac:dyDescent="0.2">
      <c r="D110" s="21"/>
      <c r="E110" s="21"/>
      <c r="F110" s="21"/>
      <c r="G110" s="21"/>
      <c r="H110" s="21"/>
      <c r="I110" s="21"/>
      <c r="J110" s="21"/>
    </row>
    <row r="111" spans="4:10" ht="19.5" x14ac:dyDescent="0.2">
      <c r="D111" s="21"/>
      <c r="E111" s="21"/>
      <c r="F111" s="21"/>
      <c r="G111" s="21"/>
      <c r="H111" s="21"/>
      <c r="I111" s="21"/>
      <c r="J111" s="21"/>
    </row>
    <row r="112" spans="4:10" ht="19.5" x14ac:dyDescent="0.2">
      <c r="D112" s="21"/>
      <c r="E112" s="21"/>
      <c r="F112" s="21"/>
      <c r="G112" s="21"/>
      <c r="H112" s="21"/>
      <c r="I112" s="21"/>
      <c r="J112" s="21"/>
    </row>
    <row r="113" spans="4:10" ht="19.5" x14ac:dyDescent="0.2">
      <c r="D113" s="21"/>
      <c r="E113" s="21"/>
      <c r="F113" s="21"/>
      <c r="G113" s="21"/>
      <c r="H113" s="21"/>
      <c r="I113" s="21"/>
      <c r="J113" s="21"/>
    </row>
    <row r="114" spans="4:10" ht="19.5" x14ac:dyDescent="0.2">
      <c r="D114" s="21"/>
      <c r="E114" s="21"/>
      <c r="F114" s="21"/>
      <c r="G114" s="21"/>
      <c r="H114" s="21"/>
      <c r="I114" s="21"/>
      <c r="J114" s="21"/>
    </row>
    <row r="115" spans="4:10" ht="19.5" x14ac:dyDescent="0.2">
      <c r="D115" s="21"/>
      <c r="E115" s="21"/>
      <c r="F115" s="21"/>
      <c r="G115" s="21"/>
      <c r="H115" s="21"/>
      <c r="I115" s="21"/>
      <c r="J115" s="21"/>
    </row>
    <row r="116" spans="4:10" ht="19.5" x14ac:dyDescent="0.2">
      <c r="D116" s="21"/>
      <c r="E116" s="21"/>
      <c r="F116" s="21"/>
      <c r="G116" s="21"/>
      <c r="H116" s="21"/>
      <c r="I116" s="21"/>
      <c r="J116" s="21"/>
    </row>
    <row r="117" spans="4:10" ht="19.5" x14ac:dyDescent="0.2">
      <c r="D117" s="21"/>
      <c r="E117" s="21"/>
      <c r="F117" s="21"/>
      <c r="G117" s="21"/>
      <c r="H117" s="21"/>
      <c r="I117" s="21"/>
      <c r="J117" s="21"/>
    </row>
    <row r="118" spans="4:10" ht="19.5" x14ac:dyDescent="0.2">
      <c r="D118" s="21"/>
      <c r="E118" s="21"/>
      <c r="F118" s="21"/>
      <c r="G118" s="21"/>
      <c r="H118" s="21"/>
      <c r="I118" s="21"/>
      <c r="J118" s="21"/>
    </row>
    <row r="119" spans="4:10" ht="19.5" x14ac:dyDescent="0.2">
      <c r="D119" s="21"/>
      <c r="E119" s="21"/>
      <c r="F119" s="21"/>
      <c r="G119" s="21"/>
      <c r="H119" s="21"/>
      <c r="I119" s="21"/>
      <c r="J119" s="21"/>
    </row>
  </sheetData>
  <pageMargins left="0.98425196850393704" right="0.19685039370078741" top="0.78740157480314965" bottom="0.39370078740157483" header="0.19685039370078741" footer="0.19685039370078741"/>
  <pageSetup paperSize="9" scale="89" orientation="portrait" r:id="rId1"/>
  <rowBreaks count="1" manualBreakCount="1">
    <brk id="49" max="16383" man="1"/>
  </rowBreaks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54420</vt:lpwstr>
  </property>
  <property fmtid="{D5CDD505-2E9C-101B-9397-08002B2CF9AE}" pid="4" name="OptimizationTime">
    <vt:lpwstr>20180806_1416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</vt:lpstr>
      <vt:lpstr>PL&amp;OCI </vt:lpstr>
      <vt:lpstr>ce-conso</vt:lpstr>
      <vt:lpstr>ce-company</vt:lpstr>
      <vt:lpstr>Cash Flow</vt:lpstr>
      <vt:lpstr>BS!Print_Area</vt:lpstr>
      <vt:lpstr>'Cash Flow'!Print_Area</vt:lpstr>
      <vt:lpstr>'PL&amp;OCI '!Print_Area</vt:lpstr>
    </vt:vector>
  </TitlesOfParts>
  <Company>Ernst &amp; Young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Jutamas Sriam</dc:creator>
  <cp:lastModifiedBy>Aranya Ruenyan</cp:lastModifiedBy>
  <cp:lastPrinted>2018-08-01T03:56:37Z</cp:lastPrinted>
  <dcterms:created xsi:type="dcterms:W3CDTF">2018-05-16T06:29:18Z</dcterms:created>
  <dcterms:modified xsi:type="dcterms:W3CDTF">2018-08-01T03:56:40Z</dcterms:modified>
</cp:coreProperties>
</file>