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L\L_Laguna Resorts &amp; Hotels\2018\Qtr2'2018\"/>
    </mc:Choice>
  </mc:AlternateContent>
  <bookViews>
    <workbookView xWindow="0" yWindow="0" windowWidth="15480" windowHeight="9735" activeTab="1"/>
  </bookViews>
  <sheets>
    <sheet name="bs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 localSheetId="1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 localSheetId="1">#REF!</definedName>
    <definedName name="__fs2001">#REF!</definedName>
    <definedName name="__pp1" localSheetId="4">#REF!</definedName>
    <definedName name="__pp1" localSheetId="1">#REF!</definedName>
    <definedName name="__pp1">#REF!</definedName>
    <definedName name="__pp2" localSheetId="4">#REF!</definedName>
    <definedName name="__pp2" localSheetId="1">#REF!</definedName>
    <definedName name="__pp2">#REF!</definedName>
    <definedName name="__pp3" localSheetId="4">#REF!</definedName>
    <definedName name="__pp3" localSheetId="1">#REF!</definedName>
    <definedName name="__pp3">#REF!</definedName>
    <definedName name="__pp4" localSheetId="4">#REF!</definedName>
    <definedName name="__pp4" localSheetId="1">#REF!</definedName>
    <definedName name="__pp4">#REF!</definedName>
    <definedName name="__pp5" localSheetId="4">#REF!</definedName>
    <definedName name="__pp5" localSheetId="1">#REF!</definedName>
    <definedName name="__pp5">#REF!</definedName>
    <definedName name="__pp6" localSheetId="4">#REF!</definedName>
    <definedName name="__pp6" localSheetId="1">#REF!</definedName>
    <definedName name="__pp6">#REF!</definedName>
    <definedName name="__pp7" localSheetId="4">#REF!</definedName>
    <definedName name="__pp7" localSheetId="1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 localSheetId="1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 localSheetId="1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 localSheetId="1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 localSheetId="1">#REF!</definedName>
    <definedName name="_pp1">#REF!</definedName>
    <definedName name="_pp2" localSheetId="4">#REF!</definedName>
    <definedName name="_pp2" localSheetId="1">#REF!</definedName>
    <definedName name="_pp2">#REF!</definedName>
    <definedName name="_pp3" localSheetId="4">#REF!</definedName>
    <definedName name="_pp3" localSheetId="1">#REF!</definedName>
    <definedName name="_pp3">#REF!</definedName>
    <definedName name="_pp4" localSheetId="4">#REF!</definedName>
    <definedName name="_pp4" localSheetId="1">#REF!</definedName>
    <definedName name="_pp4">#REF!</definedName>
    <definedName name="_pp5" localSheetId="4">#REF!</definedName>
    <definedName name="_pp5" localSheetId="1">#REF!</definedName>
    <definedName name="_pp5">#REF!</definedName>
    <definedName name="_pp6" localSheetId="4">#REF!</definedName>
    <definedName name="_pp6" localSheetId="1">#REF!</definedName>
    <definedName name="_pp6">#REF!</definedName>
    <definedName name="_pp7" localSheetId="4">#REF!</definedName>
    <definedName name="_pp7" localSheetId="1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 localSheetId="1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 localSheetId="1">#REF!</definedName>
    <definedName name="a">#REF!</definedName>
    <definedName name="aa" localSheetId="4">#REF!</definedName>
    <definedName name="aa" localSheetId="1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 localSheetId="1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 localSheetId="1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 localSheetId="1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 localSheetId="1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 localSheetId="1">#REF!</definedName>
    <definedName name="b">#REF!</definedName>
    <definedName name="bb" localSheetId="4">#REF!</definedName>
    <definedName name="bb" localSheetId="1">#REF!</definedName>
    <definedName name="bb">#REF!</definedName>
    <definedName name="bgpl" localSheetId="4">#REF!</definedName>
    <definedName name="bgpl" localSheetId="1">#REF!</definedName>
    <definedName name="bgpl">#REF!</definedName>
    <definedName name="bgpl1" localSheetId="4">#REF!</definedName>
    <definedName name="bgpl1" localSheetId="1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 localSheetId="1">#REF!</definedName>
    <definedName name="date">#REF!</definedName>
    <definedName name="detail" localSheetId="4">#REF!</definedName>
    <definedName name="detail" localSheetId="1">#REF!</definedName>
    <definedName name="detail">#REF!</definedName>
    <definedName name="detail2001" localSheetId="4">#REF!</definedName>
    <definedName name="detail2001" localSheetId="1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 localSheetId="1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 localSheetId="1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 localSheetId="1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 localSheetId="1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 localSheetId="1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 localSheetId="1">#REF!</definedName>
    <definedName name="hh">#REF!</definedName>
    <definedName name="jj" localSheetId="4">#REF!</definedName>
    <definedName name="jj" localSheetId="1">#REF!</definedName>
    <definedName name="jj">#REF!</definedName>
    <definedName name="kk" localSheetId="4">#REF!</definedName>
    <definedName name="kk" localSheetId="1">#REF!</definedName>
    <definedName name="kk">#REF!</definedName>
    <definedName name="ll" localSheetId="4">#REF!</definedName>
    <definedName name="ll" localSheetId="1">#REF!</definedName>
    <definedName name="ll">#REF!</definedName>
    <definedName name="lrhlrh" localSheetId="4">#REF!</definedName>
    <definedName name="lrhlrh" localSheetId="1">#REF!</definedName>
    <definedName name="lrhlrh">#REF!</definedName>
    <definedName name="lyrbs" localSheetId="4">#REF!</definedName>
    <definedName name="lyrbs" localSheetId="1">#REF!</definedName>
    <definedName name="lyrbs">#REF!</definedName>
    <definedName name="lyrbs1" localSheetId="4">#REF!</definedName>
    <definedName name="lyrbs1" localSheetId="1">#REF!</definedName>
    <definedName name="lyrbs1">#REF!</definedName>
    <definedName name="lyrpl" localSheetId="4">#REF!</definedName>
    <definedName name="lyrpl" localSheetId="1">#REF!</definedName>
    <definedName name="lyrpl">#REF!</definedName>
    <definedName name="lyrpl1" localSheetId="4">#REF!</definedName>
    <definedName name="lyrpl1" localSheetId="1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 localSheetId="1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bs!$A$1:$K$90</definedName>
    <definedName name="_xlnm.Print_Area" localSheetId="3">'ce-company'!$A$1:$R$25</definedName>
    <definedName name="_xlnm.Print_Area" localSheetId="2">'ce-conso'!$A$1:$Z$38</definedName>
    <definedName name="_xlnm.Print_Area" localSheetId="1">'PL&amp;OCI'!$A$1:$J$134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 localSheetId="1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 localSheetId="1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 localSheetId="1">#REF!</definedName>
    <definedName name="ytdbs">#REF!</definedName>
    <definedName name="ytdbs1" localSheetId="4">#REF!</definedName>
    <definedName name="ytdbs1" localSheetId="1">#REF!</definedName>
    <definedName name="ytdbs1">#REF!</definedName>
    <definedName name="ytdpl" localSheetId="4">#REF!</definedName>
    <definedName name="ytdpl" localSheetId="1">#REF!</definedName>
    <definedName name="ytdpl">#REF!</definedName>
    <definedName name="ytdpl1" localSheetId="4">#REF!</definedName>
    <definedName name="ytdpl1" localSheetId="1">#REF!</definedName>
    <definedName name="ytdpl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4" i="3" l="1"/>
  <c r="V33" i="3"/>
  <c r="V32" i="3"/>
  <c r="T34" i="3"/>
  <c r="T33" i="3"/>
  <c r="T32" i="3"/>
  <c r="Z32" i="3" l="1"/>
  <c r="L26" i="3"/>
  <c r="R21" i="3" l="1"/>
  <c r="N21" i="3"/>
  <c r="D38" i="2" l="1"/>
  <c r="Z33" i="3" l="1"/>
  <c r="J75" i="5"/>
  <c r="H75" i="5"/>
  <c r="F75" i="5"/>
  <c r="D75" i="5"/>
  <c r="J67" i="5"/>
  <c r="H67" i="5"/>
  <c r="F67" i="5"/>
  <c r="D67" i="5"/>
  <c r="H28" i="5" l="1"/>
  <c r="H43" i="5" s="1"/>
  <c r="H47" i="5" s="1"/>
  <c r="J28" i="5"/>
  <c r="J43" i="5" s="1"/>
  <c r="J47" i="5" s="1"/>
  <c r="F28" i="5"/>
  <c r="F43" i="5" s="1"/>
  <c r="F47" i="5" s="1"/>
  <c r="F78" i="5" s="1"/>
  <c r="F80" i="5" s="1"/>
  <c r="D28" i="5"/>
  <c r="D43" i="5" s="1"/>
  <c r="D47" i="5" s="1"/>
  <c r="L16" i="4"/>
  <c r="L23" i="4"/>
  <c r="P15" i="4"/>
  <c r="R15" i="4" s="1"/>
  <c r="V22" i="3"/>
  <c r="Z22" i="3" s="1"/>
  <c r="T19" i="3"/>
  <c r="V19" i="3" s="1"/>
  <c r="Z19" i="3" s="1"/>
  <c r="D21" i="3"/>
  <c r="D23" i="3" s="1"/>
  <c r="T17" i="3"/>
  <c r="V17" i="3" s="1"/>
  <c r="Z17" i="3" s="1"/>
  <c r="N20" i="4"/>
  <c r="L20" i="4"/>
  <c r="J20" i="4"/>
  <c r="H20" i="4"/>
  <c r="H22" i="4" s="1"/>
  <c r="H24" i="4" s="1"/>
  <c r="F20" i="4"/>
  <c r="P19" i="4"/>
  <c r="N14" i="4"/>
  <c r="N16" i="4" s="1"/>
  <c r="J14" i="4"/>
  <c r="J16" i="4" s="1"/>
  <c r="J23" i="4" s="1"/>
  <c r="H14" i="4"/>
  <c r="H16" i="4" s="1"/>
  <c r="H23" i="4" s="1"/>
  <c r="F14" i="4"/>
  <c r="F16" i="4" s="1"/>
  <c r="F23" i="4" s="1"/>
  <c r="P14" i="4"/>
  <c r="R13" i="4"/>
  <c r="R12" i="4"/>
  <c r="X36" i="3"/>
  <c r="L36" i="3"/>
  <c r="F30" i="3"/>
  <c r="D30" i="3"/>
  <c r="X30" i="3"/>
  <c r="X35" i="3" s="1"/>
  <c r="X37" i="3" s="1"/>
  <c r="R30" i="3"/>
  <c r="R35" i="3" s="1"/>
  <c r="P30" i="3"/>
  <c r="P35" i="3" s="1"/>
  <c r="N30" i="3"/>
  <c r="N35" i="3" s="1"/>
  <c r="L30" i="3"/>
  <c r="L35" i="3" s="1"/>
  <c r="L37" i="3" s="1"/>
  <c r="J30" i="3"/>
  <c r="H30" i="3"/>
  <c r="T28" i="3"/>
  <c r="V28" i="3" s="1"/>
  <c r="Z28" i="3" s="1"/>
  <c r="T26" i="3"/>
  <c r="V26" i="3" s="1"/>
  <c r="T25" i="3"/>
  <c r="T36" i="3" s="1"/>
  <c r="X23" i="3"/>
  <c r="R23" i="3"/>
  <c r="P21" i="3"/>
  <c r="P23" i="3" s="1"/>
  <c r="N23" i="3"/>
  <c r="L23" i="3"/>
  <c r="J21" i="3"/>
  <c r="J23" i="3" s="1"/>
  <c r="H21" i="3"/>
  <c r="H23" i="3" s="1"/>
  <c r="F21" i="3"/>
  <c r="T16" i="3"/>
  <c r="V16" i="3" s="1"/>
  <c r="L22" i="4" l="1"/>
  <c r="L24" i="4" s="1"/>
  <c r="P16" i="4"/>
  <c r="P23" i="4" s="1"/>
  <c r="P20" i="4"/>
  <c r="R14" i="4"/>
  <c r="R16" i="4" s="1"/>
  <c r="F23" i="3"/>
  <c r="F25" i="3" s="1"/>
  <c r="J78" i="5"/>
  <c r="J80" i="5" s="1"/>
  <c r="H78" i="5"/>
  <c r="H80" i="5" s="1"/>
  <c r="H81" i="5" s="1"/>
  <c r="D78" i="5"/>
  <c r="D80" i="5" s="1"/>
  <c r="D81" i="5" s="1"/>
  <c r="T21" i="3"/>
  <c r="T23" i="3" s="1"/>
  <c r="V21" i="3"/>
  <c r="V23" i="3" s="1"/>
  <c r="J22" i="4"/>
  <c r="J24" i="4" s="1"/>
  <c r="H25" i="3"/>
  <c r="J25" i="3"/>
  <c r="N22" i="4"/>
  <c r="P18" i="4"/>
  <c r="P22" i="4" s="1"/>
  <c r="P24" i="4" s="1"/>
  <c r="F22" i="4"/>
  <c r="F24" i="4" s="1"/>
  <c r="R19" i="4"/>
  <c r="R20" i="4" s="1"/>
  <c r="T30" i="3"/>
  <c r="T35" i="3" s="1"/>
  <c r="T37" i="3" s="1"/>
  <c r="V30" i="3"/>
  <c r="D25" i="3"/>
  <c r="Z21" i="3"/>
  <c r="Z16" i="3"/>
  <c r="Z26" i="3"/>
  <c r="Z30" i="3" s="1"/>
  <c r="Z23" i="3" l="1"/>
  <c r="F36" i="3"/>
  <c r="F35" i="3"/>
  <c r="F37" i="3" s="1"/>
  <c r="H36" i="3"/>
  <c r="H35" i="3"/>
  <c r="H37" i="3" s="1"/>
  <c r="D36" i="3"/>
  <c r="D35" i="3"/>
  <c r="D37" i="3" s="1"/>
  <c r="J36" i="3"/>
  <c r="J35" i="3"/>
  <c r="J37" i="3" s="1"/>
  <c r="R18" i="4"/>
  <c r="R22" i="4" s="1"/>
  <c r="V25" i="3"/>
  <c r="V35" i="3" s="1"/>
  <c r="Z25" i="3" l="1"/>
  <c r="Z35" i="3" s="1"/>
  <c r="F132" i="2" l="1"/>
  <c r="D132" i="2"/>
  <c r="J125" i="2"/>
  <c r="H125" i="2"/>
  <c r="F125" i="2"/>
  <c r="D125" i="2"/>
  <c r="F105" i="2"/>
  <c r="D105" i="2"/>
  <c r="F102" i="2"/>
  <c r="D102" i="2"/>
  <c r="J89" i="2"/>
  <c r="H89" i="2"/>
  <c r="F89" i="2"/>
  <c r="D89" i="2"/>
  <c r="J82" i="2"/>
  <c r="H82" i="2"/>
  <c r="F82" i="2"/>
  <c r="F91" i="2" s="1"/>
  <c r="F93" i="2" s="1"/>
  <c r="F95" i="2" s="1"/>
  <c r="F97" i="2" s="1"/>
  <c r="F117" i="2" s="1"/>
  <c r="D82" i="2"/>
  <c r="F65" i="2"/>
  <c r="D65" i="2"/>
  <c r="J58" i="2"/>
  <c r="H58" i="2"/>
  <c r="F58" i="2"/>
  <c r="D58" i="2"/>
  <c r="F38" i="2"/>
  <c r="F35" i="2"/>
  <c r="D35" i="2"/>
  <c r="J26" i="2"/>
  <c r="J28" i="2" s="1"/>
  <c r="J30" i="2" s="1"/>
  <c r="J33" i="2" s="1"/>
  <c r="F26" i="2"/>
  <c r="F28" i="2" s="1"/>
  <c r="F30" i="2" s="1"/>
  <c r="F50" i="2" s="1"/>
  <c r="J22" i="2"/>
  <c r="H22" i="2"/>
  <c r="F22" i="2"/>
  <c r="D22" i="2"/>
  <c r="J15" i="2"/>
  <c r="H15" i="2"/>
  <c r="F15" i="2"/>
  <c r="D15" i="2"/>
  <c r="H24" i="2" l="1"/>
  <c r="H26" i="2" s="1"/>
  <c r="H28" i="2" s="1"/>
  <c r="H30" i="2" s="1"/>
  <c r="H33" i="2" s="1"/>
  <c r="H38" i="2" s="1"/>
  <c r="H91" i="2"/>
  <c r="H93" i="2" s="1"/>
  <c r="H95" i="2" s="1"/>
  <c r="H97" i="2" s="1"/>
  <c r="H100" i="2" s="1"/>
  <c r="H105" i="2" s="1"/>
  <c r="F127" i="2"/>
  <c r="D91" i="2"/>
  <c r="D93" i="2" s="1"/>
  <c r="J91" i="2"/>
  <c r="J93" i="2" s="1"/>
  <c r="J95" i="2" s="1"/>
  <c r="J97" i="2" s="1"/>
  <c r="F60" i="2"/>
  <c r="D24" i="2"/>
  <c r="D26" i="2" s="1"/>
  <c r="D28" i="2" s="1"/>
  <c r="D30" i="2" s="1"/>
  <c r="D50" i="2" s="1"/>
  <c r="D60" i="2" s="1"/>
  <c r="J50" i="2"/>
  <c r="J60" i="2" s="1"/>
  <c r="J63" i="2" s="1"/>
  <c r="J38" i="2"/>
  <c r="H50" i="2" l="1"/>
  <c r="H60" i="2" s="1"/>
  <c r="H63" i="2" s="1"/>
  <c r="J117" i="2"/>
  <c r="J127" i="2" s="1"/>
  <c r="J130" i="2" s="1"/>
  <c r="J100" i="2"/>
  <c r="J105" i="2" s="1"/>
  <c r="H117" i="2"/>
  <c r="H127" i="2" s="1"/>
  <c r="H130" i="2" s="1"/>
  <c r="D95" i="2"/>
  <c r="D97" i="2" s="1"/>
  <c r="D117" i="2" s="1"/>
  <c r="D127" i="2" s="1"/>
  <c r="J79" i="1"/>
  <c r="J82" i="1" s="1"/>
  <c r="R23" i="4" s="1"/>
  <c r="H79" i="1"/>
  <c r="F79" i="1"/>
  <c r="D79" i="1"/>
  <c r="J65" i="1"/>
  <c r="H65" i="1"/>
  <c r="F65" i="1"/>
  <c r="D65" i="1"/>
  <c r="J56" i="1"/>
  <c r="J66" i="1" s="1"/>
  <c r="J83" i="1" s="1"/>
  <c r="H56" i="1"/>
  <c r="H66" i="1" s="1"/>
  <c r="F56" i="1"/>
  <c r="F66" i="1" s="1"/>
  <c r="D56" i="1"/>
  <c r="D66" i="1" s="1"/>
  <c r="J33" i="1"/>
  <c r="H33" i="1"/>
  <c r="F33" i="1"/>
  <c r="D33" i="1"/>
  <c r="J18" i="1"/>
  <c r="J34" i="1" s="1"/>
  <c r="H18" i="1"/>
  <c r="F18" i="1"/>
  <c r="F34" i="1" s="1"/>
  <c r="D18" i="1"/>
  <c r="H34" i="1" l="1"/>
  <c r="D34" i="1"/>
  <c r="H82" i="1"/>
  <c r="H83" i="1" s="1"/>
  <c r="R24" i="4"/>
  <c r="F82" i="1"/>
  <c r="Z36" i="3" s="1"/>
  <c r="V36" i="3"/>
  <c r="D82" i="1"/>
  <c r="Z37" i="3" s="1"/>
  <c r="V37" i="3"/>
  <c r="J84" i="1"/>
  <c r="F83" i="1" l="1"/>
  <c r="F84" i="1" s="1"/>
  <c r="H84" i="1"/>
  <c r="D83" i="1"/>
  <c r="D84" i="1" s="1"/>
</calcChain>
</file>

<file path=xl/sharedStrings.xml><?xml version="1.0" encoding="utf-8"?>
<sst xmlns="http://schemas.openxmlformats.org/spreadsheetml/2006/main" count="416" uniqueCount="252">
  <si>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</si>
  <si>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</si>
  <si>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</si>
  <si>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</si>
  <si>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</si>
  <si>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</si>
  <si>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31 December 2017</t>
  </si>
  <si>
    <t>(Unaudited</t>
  </si>
  <si>
    <t>(Audited)</t>
  </si>
  <si>
    <t>but reviewed)</t>
  </si>
  <si>
    <t>Assets</t>
  </si>
  <si>
    <t>Current assets</t>
  </si>
  <si>
    <t>Cash and cash equivalents</t>
  </si>
  <si>
    <t>Current investment - short-term fixed deposit</t>
  </si>
  <si>
    <t>Trade and other receivables</t>
  </si>
  <si>
    <t xml:space="preserve">Inventories </t>
  </si>
  <si>
    <t>Property development cost</t>
  </si>
  <si>
    <t>Other current assets</t>
  </si>
  <si>
    <t>Total current assets</t>
  </si>
  <si>
    <t>Non-current assets</t>
  </si>
  <si>
    <t>Long-term restricted deposit at financial institution</t>
  </si>
  <si>
    <t>Long-term fixed deposit</t>
  </si>
  <si>
    <t xml:space="preserve">Long-term trade accounts receivable </t>
  </si>
  <si>
    <t>Investments in subsidiaries</t>
  </si>
  <si>
    <t>Investments in associates</t>
  </si>
  <si>
    <t xml:space="preserve">Other long-term investments </t>
  </si>
  <si>
    <t>Long-term loans to subsidiaries</t>
  </si>
  <si>
    <t>Investment properties</t>
  </si>
  <si>
    <t xml:space="preserve">Property, plant and equipment </t>
  </si>
  <si>
    <t>Deferred tax assets</t>
  </si>
  <si>
    <t>Goodwill</t>
  </si>
  <si>
    <t>Leasehold rights</t>
  </si>
  <si>
    <t>Other non-current assets</t>
  </si>
  <si>
    <t>Total non-current assets</t>
  </si>
  <si>
    <t>Total assets</t>
  </si>
  <si>
    <t>The accompanying notes are an integral part of the financial statements.</t>
  </si>
  <si>
    <t>Statement of financial position (continued)</t>
  </si>
  <si>
    <t>Liabilities and shareholders' equity</t>
  </si>
  <si>
    <t>Current liabilities</t>
  </si>
  <si>
    <t>Short-term loans from financial institutions</t>
  </si>
  <si>
    <t>Trade and other payables</t>
  </si>
  <si>
    <t>Current portion of long-term loans from financial</t>
  </si>
  <si>
    <t xml:space="preserve">   institutions</t>
  </si>
  <si>
    <t>Current portion of unsecured debenture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</si>
  <si>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</si>
  <si>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</si>
  <si>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</si>
  <si>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</si>
  <si>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</si>
  <si>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</si>
  <si>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loans from financial institutions</t>
  </si>
  <si>
    <t xml:space="preserve">   - net of current portion</t>
  </si>
  <si>
    <t>Provision for long-term employee benefits</t>
  </si>
  <si>
    <t>Long-term provision - provision for legal case</t>
  </si>
  <si>
    <t>Deferred tax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</si>
  <si>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</si>
  <si>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</si>
  <si>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</si>
  <si>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</si>
  <si>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</si>
  <si>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</si>
  <si>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</si>
  <si>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</si>
  <si>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</si>
  <si>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</si>
  <si>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</si>
  <si>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</si>
  <si>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</si>
  <si>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</si>
  <si>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</si>
  <si>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</si>
  <si>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</si>
  <si>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</si>
  <si>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</si>
  <si>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</si>
  <si>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</si>
  <si>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As at 30 June 2018</t>
  </si>
  <si>
    <t>30 June 2018</t>
  </si>
  <si>
    <t>(Unaudited but reviewed)</t>
  </si>
  <si>
    <t>Income statement</t>
  </si>
  <si>
    <t>(Unit: Thousand Baht, except earnings per share expressed in Baht)</t>
  </si>
  <si>
    <t>Revenue from hotel operations</t>
  </si>
  <si>
    <t>Revenue from property development operations</t>
  </si>
  <si>
    <t>Revenue from office rental operations</t>
  </si>
  <si>
    <t>Interest income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</si>
  <si>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</si>
  <si>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</si>
  <si>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</si>
  <si>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</si>
  <si>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</si>
  <si>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</si>
  <si>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</si>
  <si>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</si>
  <si>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Profit (loss) before share of loss from investments</t>
  </si>
  <si>
    <t xml:space="preserve">   in associates, finance cost and income tax expenses</t>
  </si>
  <si>
    <t>Share of loss from investments in associates</t>
  </si>
  <si>
    <t>Profit (loss) before finance cost and income tax expenses</t>
  </si>
  <si>
    <t>Finance cost</t>
  </si>
  <si>
    <t>Income tax expenses</t>
  </si>
  <si>
    <t>Profit (loss) for the period</t>
  </si>
  <si>
    <t>Profit (loss) attributable to:</t>
  </si>
  <si>
    <t>Equity holders of the Company</t>
  </si>
  <si>
    <t>Non-controlling interests of the subsidiaries</t>
  </si>
  <si>
    <t>Basic earnings per share</t>
  </si>
  <si>
    <t>Profit (loss) attributable to equity holders of the Company</t>
  </si>
  <si>
    <t>Statement of comprehensive income</t>
  </si>
  <si>
    <t>Other comprehensive income to be reclassified</t>
  </si>
  <si>
    <t xml:space="preserve">   to profit or loss in subsequent periods:</t>
  </si>
  <si>
    <t xml:space="preserve">Exchange differences on translation of </t>
  </si>
  <si>
    <t xml:space="preserve">   financial statements in foreign currency</t>
  </si>
  <si>
    <t>Share of other comprehensive income (loss) of associates</t>
  </si>
  <si>
    <t>Total comprehensive income (loss) for the period</t>
  </si>
  <si>
    <t>Total comprehensive income (loss) attributable to:</t>
  </si>
  <si>
    <t>Profit before finance cost and income tax expenses</t>
  </si>
  <si>
    <t>Profit (loss) before income tax expenses</t>
  </si>
  <si>
    <t xml:space="preserve">   to profit or loss in subsequent periods</t>
  </si>
  <si>
    <t>For the three-month period ended 30 June 2018</t>
  </si>
  <si>
    <t>2017</t>
  </si>
  <si>
    <t>For the six-month period ended 30 June 2018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</si>
  <si>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</si>
  <si>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</si>
  <si>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</si>
  <si>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</si>
  <si>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</si>
  <si>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</si>
  <si>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</si>
  <si>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</si>
  <si>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</si>
  <si>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</si>
  <si>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</si>
  <si>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</si>
  <si>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</si>
  <si>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</si>
  <si>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</si>
  <si>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</si>
  <si>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</si>
  <si>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</si>
  <si>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</si>
  <si>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</si>
  <si>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</si>
  <si>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</si>
  <si>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</si>
  <si>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income (loss) of</t>
  </si>
  <si>
    <t>shareholders'</t>
  </si>
  <si>
    <t>shareholders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</si>
  <si>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</si>
  <si>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</si>
  <si>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</si>
  <si>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</si>
  <si>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</si>
  <si>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</si>
  <si>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associates</t>
  </si>
  <si>
    <t>equity</t>
  </si>
  <si>
    <t>the Company</t>
  </si>
  <si>
    <t>subsidiaries</t>
  </si>
  <si>
    <t>Balance as at 1 January 2017</t>
  </si>
  <si>
    <t>Profit for the period</t>
  </si>
  <si>
    <t xml:space="preserve">   (loss) for the period</t>
  </si>
  <si>
    <t>Total comprehensive income (loss)</t>
  </si>
  <si>
    <t xml:space="preserve">   for the period</t>
  </si>
  <si>
    <t>Balance as at 1 January 2018</t>
  </si>
  <si>
    <t>Reversal of revaluation surplus</t>
  </si>
  <si>
    <t xml:space="preserve">   on disposal of assets</t>
  </si>
  <si>
    <t>Balance as at 30 June 2018</t>
  </si>
  <si>
    <t>Statement of changes in shareholders' equity (continued)</t>
  </si>
  <si>
    <t xml:space="preserve">Other  components of </t>
  </si>
  <si>
    <t>shareholders' equity</t>
  </si>
  <si>
    <t xml:space="preserve">components of </t>
  </si>
  <si>
    <t>Revaluation</t>
  </si>
  <si>
    <t>Statutory reserve</t>
  </si>
  <si>
    <t>surplus on assets</t>
  </si>
  <si>
    <t>Loss for the period</t>
  </si>
  <si>
    <t xml:space="preserve">Total comprehensive income (loss) for the period </t>
  </si>
  <si>
    <t>Balance as at 30 June 2017</t>
  </si>
  <si>
    <t>Dividend paid (Note 20)</t>
  </si>
  <si>
    <t>Cash flow statement</t>
  </si>
  <si>
    <t>Cash flows from operating activites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</si>
  <si>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</si>
  <si>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</si>
  <si>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</si>
  <si>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</si>
  <si>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Amortisation of transaction costs related to debenture issuance</t>
  </si>
  <si>
    <t xml:space="preserve">   Allowance for doubtful accounts (reversal)</t>
  </si>
  <si>
    <t xml:space="preserve">   Reduction of inventory to net realisable value </t>
  </si>
  <si>
    <t xml:space="preserve">   Loss (gain) on sale of property, plant and equipment</t>
  </si>
  <si>
    <t xml:space="preserve">   Write off property, plant and equipment</t>
  </si>
  <si>
    <t xml:space="preserve">   Forfeited money from property units</t>
  </si>
  <si>
    <t xml:space="preserve">   Interest income</t>
  </si>
  <si>
    <t xml:space="preserve">   Interest expenses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</si>
  <si>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</si>
  <si>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</si>
  <si>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</si>
  <si>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</si>
  <si>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</si>
  <si>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</si>
  <si>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</si>
  <si>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</si>
  <si>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</si>
  <si>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</si>
  <si>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</si>
  <si>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</si>
  <si>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</si>
  <si>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</si>
  <si>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</si>
  <si>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</si>
  <si>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for interest income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</si>
  <si>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</si>
  <si>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</si>
  <si>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</si>
  <si>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</si>
  <si>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</si>
  <si>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Increase in current investment - short-term fixed deposit</t>
  </si>
  <si>
    <t>Cash received from long-term loans to subsidiaries</t>
  </si>
  <si>
    <t>Cash paid for long-term loans to subsidiaries</t>
  </si>
  <si>
    <t>Cash paid for acquisition of investment properties</t>
  </si>
  <si>
    <t>Cash received from sales of property, plant and equipment</t>
  </si>
  <si>
    <t xml:space="preserve">Cash paid for acquisition of property, plant and equipment </t>
  </si>
  <si>
    <t>Dividend received from investment in associate</t>
  </si>
  <si>
    <t>Net cash flows from (used in) investing activities</t>
  </si>
  <si>
    <t>Cash flows from financing activities</t>
  </si>
  <si>
    <t>Payment of dividends</t>
  </si>
  <si>
    <t xml:space="preserve">Decrease in short-term loans from financial institutions 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</si>
  <si>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</si>
  <si>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</si>
  <si>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</si>
  <si>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</si>
  <si>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</si>
  <si>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</si>
  <si>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</si>
  <si>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</si>
  <si>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</si>
  <si>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</si>
  <si>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</si>
  <si>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Share of other comprehensive income (loss) of associates</t>
  </si>
  <si>
    <t xml:space="preserve">   Reversal of revaluation surplus on disposal of assets</t>
  </si>
  <si>
    <t xml:space="preserve">   Interest recorded as property development cost</t>
  </si>
  <si>
    <t>Liquidation of subsidiary</t>
  </si>
  <si>
    <t>Profit before share of profit (loss) from investments</t>
  </si>
  <si>
    <t>Share of profit (loss) from investments in associates</t>
  </si>
  <si>
    <t xml:space="preserve">   Dividend income from investment in associate</t>
  </si>
  <si>
    <t>Decrease in cash and cash equivalents from liquidation of subsidiary</t>
  </si>
  <si>
    <t>21, 25</t>
  </si>
  <si>
    <t xml:space="preserve">   Provision for impairment of deposit for purchase of land</t>
  </si>
  <si>
    <t xml:space="preserve">   Provision for legal case (reversal)</t>
  </si>
  <si>
    <t xml:space="preserve">   Share of loss (profit) from investments in associates</t>
  </si>
  <si>
    <t>Cash paid for acquisition of investment in associate</t>
  </si>
  <si>
    <t xml:space="preserve">   Long term provision - provision for legal case</t>
  </si>
  <si>
    <t>Net cash flows used in financing activities</t>
  </si>
  <si>
    <t>Revenues</t>
  </si>
  <si>
    <t>Total revenues</t>
  </si>
  <si>
    <t>Other comprehensive income (loss):</t>
  </si>
  <si>
    <t>Other comprehensive income (loss)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</si>
</sst>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14" x14ac:knownFonts="1">
    <font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sz val="17"/>
      <name val="Angsana New"/>
      <family val="1"/>
    </font>
    <font>
      <sz val="13.5"/>
      <name val="Angsana New"/>
      <family val="1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0" fontId="9" fillId="0" borderId="0"/>
  </cellStyleXfs>
  <cellXfs count="116">
    <xf numFmtId="0" fontId="0" fillId="0" borderId="0" xfId="0"/>
    <xf numFmtId="0" fontId="1" fillId="0" borderId="0" xfId="0" applyFont="1" applyFill="1" applyAlignment="1">
      <alignment vertical="center"/>
    </xf>
    <xf numFmtId="37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quotePrefix="1" applyFont="1" applyFill="1" applyAlignment="1">
      <alignment horizontal="center" vertical="center"/>
    </xf>
    <xf numFmtId="0" fontId="2" fillId="0" borderId="0" xfId="0" quotePrefix="1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37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2" fillId="0" borderId="0" xfId="0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38" fontId="7" fillId="0" borderId="0" xfId="0" applyNumberFormat="1" applyFont="1" applyFill="1" applyAlignment="1">
      <alignment vertical="center"/>
    </xf>
    <xf numFmtId="41" fontId="2" fillId="0" borderId="0" xfId="0" applyNumberFormat="1" applyFont="1" applyFill="1" applyAlignment="1">
      <alignment horizontal="center" vertical="center"/>
    </xf>
    <xf numFmtId="41" fontId="2" fillId="0" borderId="1" xfId="0" applyNumberFormat="1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41" fontId="2" fillId="0" borderId="0" xfId="0" quotePrefix="1" applyNumberFormat="1" applyFont="1" applyFill="1" applyAlignment="1">
      <alignment horizontal="right" vertical="center"/>
    </xf>
    <xf numFmtId="41" fontId="2" fillId="0" borderId="0" xfId="0" applyNumberFormat="1" applyFont="1" applyFill="1" applyBorder="1" applyAlignment="1">
      <alignment vertical="center"/>
    </xf>
    <xf numFmtId="41" fontId="2" fillId="0" borderId="0" xfId="2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0" xfId="2" applyNumberFormat="1" applyFont="1" applyFill="1" applyAlignment="1">
      <alignment vertical="center"/>
    </xf>
    <xf numFmtId="41" fontId="2" fillId="0" borderId="3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37" fontId="2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2" fillId="0" borderId="0" xfId="1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2" fontId="2" fillId="0" borderId="0" xfId="0" applyNumberFormat="1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2" fillId="0" borderId="1" xfId="3" applyNumberFormat="1" applyFont="1" applyFill="1" applyBorder="1" applyAlignment="1">
      <alignment vertical="center"/>
    </xf>
    <xf numFmtId="41" fontId="2" fillId="0" borderId="0" xfId="3" applyNumberFormat="1" applyFont="1" applyFill="1" applyAlignment="1">
      <alignment vertical="center"/>
    </xf>
    <xf numFmtId="41" fontId="2" fillId="0" borderId="1" xfId="0" quotePrefix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2" fillId="0" borderId="0" xfId="3" applyNumberFormat="1" applyFont="1" applyFill="1" applyBorder="1" applyAlignment="1">
      <alignment horizontal="right" vertical="center"/>
    </xf>
    <xf numFmtId="41" fontId="2" fillId="0" borderId="0" xfId="3" quotePrefix="1" applyNumberFormat="1" applyFont="1" applyFill="1" applyBorder="1" applyAlignment="1">
      <alignment horizontal="right" vertical="center"/>
    </xf>
    <xf numFmtId="41" fontId="2" fillId="0" borderId="5" xfId="3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41" fontId="2" fillId="0" borderId="3" xfId="3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5" fontId="2" fillId="0" borderId="3" xfId="3" applyNumberFormat="1" applyFont="1" applyFill="1" applyBorder="1" applyAlignment="1">
      <alignment vertical="center"/>
    </xf>
    <xf numFmtId="39" fontId="2" fillId="0" borderId="0" xfId="0" applyNumberFormat="1" applyFont="1" applyFill="1" applyAlignment="1">
      <alignment vertical="center"/>
    </xf>
    <xf numFmtId="39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41" fontId="2" fillId="0" borderId="2" xfId="3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37" fontId="2" fillId="0" borderId="3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 applyBorder="1" applyAlignment="1">
      <alignment vertical="center"/>
    </xf>
    <xf numFmtId="41" fontId="10" fillId="0" borderId="0" xfId="0" applyNumberFormat="1" applyFont="1" applyFill="1" applyAlignment="1">
      <alignment horizontal="right" vertical="center"/>
    </xf>
    <xf numFmtId="0" fontId="11" fillId="0" borderId="0" xfId="4" applyFont="1" applyFill="1" applyAlignment="1">
      <alignment vertical="center"/>
    </xf>
    <xf numFmtId="41" fontId="10" fillId="0" borderId="0" xfId="4" applyNumberFormat="1" applyFont="1" applyFill="1" applyAlignment="1">
      <alignment horizontal="right" vertical="center"/>
    </xf>
    <xf numFmtId="37" fontId="10" fillId="0" borderId="0" xfId="0" applyNumberFormat="1" applyFont="1" applyFill="1" applyAlignment="1">
      <alignment horizontal="right" vertical="center"/>
    </xf>
    <xf numFmtId="0" fontId="10" fillId="0" borderId="0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Continuous" vertical="center"/>
    </xf>
    <xf numFmtId="0" fontId="10" fillId="0" borderId="1" xfId="4" applyFont="1" applyFill="1" applyBorder="1" applyAlignment="1">
      <alignment horizontal="centerContinuous" vertical="center"/>
    </xf>
    <xf numFmtId="0" fontId="10" fillId="0" borderId="0" xfId="4" applyFont="1" applyFill="1" applyAlignment="1">
      <alignment horizontal="center" vertical="center"/>
    </xf>
    <xf numFmtId="0" fontId="10" fillId="0" borderId="6" xfId="4" applyFont="1" applyFill="1" applyBorder="1" applyAlignment="1">
      <alignment vertical="center"/>
    </xf>
    <xf numFmtId="0" fontId="10" fillId="0" borderId="1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Continuous" vertical="center"/>
    </xf>
    <xf numFmtId="0" fontId="10" fillId="0" borderId="1" xfId="4" applyFont="1" applyFill="1" applyBorder="1" applyAlignment="1">
      <alignment horizontal="center" vertical="center"/>
    </xf>
    <xf numFmtId="0" fontId="12" fillId="0" borderId="0" xfId="4" applyFont="1" applyFill="1" applyAlignment="1">
      <alignment horizontal="center"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5" xfId="0" applyNumberFormat="1" applyFont="1" applyFill="1" applyBorder="1" applyAlignment="1">
      <alignment horizontal="right" vertical="center"/>
    </xf>
    <xf numFmtId="41" fontId="10" fillId="0" borderId="6" xfId="0" applyNumberFormat="1" applyFont="1" applyFill="1" applyBorder="1" applyAlignment="1">
      <alignment horizontal="right" vertical="center"/>
    </xf>
    <xf numFmtId="41" fontId="10" fillId="0" borderId="0" xfId="4" applyNumberFormat="1" applyFont="1" applyFill="1" applyAlignment="1">
      <alignment vertical="center"/>
    </xf>
    <xf numFmtId="41" fontId="10" fillId="0" borderId="0" xfId="4" applyNumberFormat="1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41" fontId="2" fillId="0" borderId="0" xfId="4" applyNumberFormat="1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0" xfId="4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1" fontId="2" fillId="0" borderId="6" xfId="0" applyNumberFormat="1" applyFont="1" applyFill="1" applyBorder="1" applyAlignment="1">
      <alignment horizontal="right" vertical="center"/>
    </xf>
    <xf numFmtId="41" fontId="2" fillId="0" borderId="1" xfId="0" applyNumberFormat="1" applyFont="1" applyFill="1" applyBorder="1" applyAlignment="1">
      <alignment horizontal="left" vertical="center"/>
    </xf>
    <xf numFmtId="41" fontId="2" fillId="0" borderId="0" xfId="0" applyNumberFormat="1" applyFont="1" applyFill="1" applyBorder="1" applyAlignment="1">
      <alignment horizontal="left" vertical="center"/>
    </xf>
    <xf numFmtId="41" fontId="2" fillId="0" borderId="6" xfId="0" applyNumberFormat="1" applyFont="1" applyFill="1" applyBorder="1" applyAlignment="1">
      <alignment horizontal="left" vertical="center"/>
    </xf>
    <xf numFmtId="41" fontId="2" fillId="0" borderId="5" xfId="0" applyNumberFormat="1" applyFont="1" applyFill="1" applyBorder="1" applyAlignment="1">
      <alignment horizontal="right" vertical="center"/>
    </xf>
    <xf numFmtId="41" fontId="2" fillId="0" borderId="7" xfId="0" applyNumberFormat="1" applyFont="1" applyFill="1" applyBorder="1" applyAlignment="1">
      <alignment horizontal="right" vertical="center"/>
    </xf>
    <xf numFmtId="41" fontId="2" fillId="0" borderId="0" xfId="4" applyNumberFormat="1" applyFont="1" applyFill="1" applyAlignment="1">
      <alignment vertical="center"/>
    </xf>
    <xf numFmtId="0" fontId="2" fillId="0" borderId="0" xfId="3" applyFont="1" applyFill="1" applyAlignment="1">
      <alignment vertical="center"/>
    </xf>
    <xf numFmtId="37" fontId="2" fillId="0" borderId="1" xfId="0" applyNumberFormat="1" applyFont="1" applyFill="1" applyBorder="1" applyAlignment="1">
      <alignment vertical="center"/>
    </xf>
    <xf numFmtId="41" fontId="2" fillId="0" borderId="0" xfId="3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4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rh\Conso06\AW\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ECAST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เงินกู้ MGC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Summary"/>
      <sheetName val="list"/>
      <sheetName val="Cover"/>
      <sheetName val="SCORE_RC_Code"/>
      <sheetName val="Balance sheet"/>
      <sheetName val="esx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showGridLines="0" zoomScaleNormal="100" zoomScaleSheetLayoutView="100" workbookViewId="0">
      <selection activeCell="H78" sqref="H78"/>
    </sheetView>
  </sheetViews>
  <sheetFormatPr defaultColWidth="9.140625" defaultRowHeight="21" customHeight="1" x14ac:dyDescent="0.2"/>
  <cols>
    <col min="1" max="1" width="37.7109375" style="3" customWidth="1"/>
    <col min="2" max="2" width="5.4257812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3" customWidth="1"/>
    <col min="9" max="9" width="1.28515625" style="3" customWidth="1"/>
    <col min="10" max="10" width="15.5703125" style="4" customWidth="1"/>
    <col min="11" max="11" width="0.7109375" style="3" customWidth="1"/>
    <col min="12" max="12" width="9.140625" style="3"/>
    <col min="13" max="13" width="12.140625" style="3" customWidth="1"/>
    <col min="14" max="16384" width="9.140625" style="3"/>
  </cols>
  <sheetData>
    <row r="1" spans="1:13" s="1" customFormat="1" ht="21" customHeight="1" x14ac:dyDescent="0.2">
      <c r="A1" s="1" t="s">
        <v>0</v>
      </c>
      <c r="F1" s="2"/>
      <c r="J1" s="2"/>
    </row>
    <row r="2" spans="1:13" s="1" customFormat="1" ht="21" customHeight="1" x14ac:dyDescent="0.2">
      <c r="A2" s="1" t="s">
        <v>1</v>
      </c>
      <c r="F2" s="2"/>
      <c r="J2" s="2"/>
    </row>
    <row r="3" spans="1:13" s="1" customFormat="1" ht="21" customHeight="1" x14ac:dyDescent="0.2">
      <c r="A3" s="1" t="s">
        <v>76</v>
      </c>
      <c r="F3" s="2"/>
      <c r="J3" s="2"/>
    </row>
    <row r="4" spans="1:13" ht="21" customHeight="1" x14ac:dyDescent="0.2">
      <c r="J4" s="5" t="s">
        <v>2</v>
      </c>
    </row>
    <row r="5" spans="1:13" s="7" customFormat="1" ht="21" customHeight="1" x14ac:dyDescent="0.2">
      <c r="A5" s="6"/>
      <c r="D5" s="111" t="s">
        <v>3</v>
      </c>
      <c r="E5" s="111"/>
      <c r="F5" s="111"/>
      <c r="G5" s="8"/>
      <c r="H5" s="111" t="s">
        <v>4</v>
      </c>
      <c r="I5" s="111"/>
      <c r="J5" s="111"/>
      <c r="K5" s="12"/>
    </row>
    <row r="6" spans="1:13" s="8" customFormat="1" ht="21" customHeight="1" x14ac:dyDescent="0.2">
      <c r="B6" s="9" t="s">
        <v>5</v>
      </c>
      <c r="D6" s="10" t="s">
        <v>77</v>
      </c>
      <c r="F6" s="11" t="s">
        <v>6</v>
      </c>
      <c r="H6" s="10" t="s">
        <v>77</v>
      </c>
      <c r="J6" s="11" t="s">
        <v>6</v>
      </c>
      <c r="K6" s="12"/>
    </row>
    <row r="7" spans="1:13" s="8" customFormat="1" ht="21" customHeight="1" x14ac:dyDescent="0.2">
      <c r="B7" s="9"/>
      <c r="D7" s="13" t="s">
        <v>7</v>
      </c>
      <c r="F7" s="14" t="s">
        <v>8</v>
      </c>
      <c r="H7" s="13" t="s">
        <v>7</v>
      </c>
      <c r="J7" s="14" t="s">
        <v>8</v>
      </c>
      <c r="K7" s="12"/>
    </row>
    <row r="8" spans="1:13" s="8" customFormat="1" ht="21" customHeight="1" x14ac:dyDescent="0.2">
      <c r="B8" s="9"/>
      <c r="D8" s="13" t="s">
        <v>9</v>
      </c>
      <c r="F8" s="14"/>
      <c r="H8" s="13" t="s">
        <v>9</v>
      </c>
      <c r="J8" s="14"/>
      <c r="K8" s="12"/>
    </row>
    <row r="9" spans="1:13" s="8" customFormat="1" ht="21" customHeight="1" x14ac:dyDescent="0.2">
      <c r="B9" s="9"/>
      <c r="D9" s="9"/>
      <c r="F9" s="15"/>
      <c r="H9" s="9"/>
      <c r="J9" s="15"/>
      <c r="K9" s="12"/>
    </row>
    <row r="10" spans="1:13" s="8" customFormat="1" ht="21" customHeight="1" x14ac:dyDescent="0.2">
      <c r="A10" s="1" t="s">
        <v>10</v>
      </c>
      <c r="F10" s="16"/>
      <c r="J10" s="16"/>
    </row>
    <row r="11" spans="1:13" ht="21" customHeight="1" x14ac:dyDescent="0.2">
      <c r="A11" s="1" t="s">
        <v>11</v>
      </c>
    </row>
    <row r="12" spans="1:13" ht="21" customHeight="1" x14ac:dyDescent="0.2">
      <c r="A12" s="3" t="s">
        <v>12</v>
      </c>
      <c r="B12" s="17">
        <v>3</v>
      </c>
      <c r="D12" s="18">
        <v>548452</v>
      </c>
      <c r="E12" s="18"/>
      <c r="F12" s="19">
        <v>1009981</v>
      </c>
      <c r="G12" s="18"/>
      <c r="H12" s="18">
        <v>17016</v>
      </c>
      <c r="I12" s="18"/>
      <c r="J12" s="18">
        <v>40238</v>
      </c>
      <c r="K12" s="18"/>
      <c r="M12" s="20"/>
    </row>
    <row r="13" spans="1:13" ht="21" customHeight="1" x14ac:dyDescent="0.2">
      <c r="A13" s="3" t="s">
        <v>13</v>
      </c>
      <c r="B13" s="17"/>
      <c r="D13" s="18">
        <v>13064</v>
      </c>
      <c r="E13" s="18"/>
      <c r="F13" s="18">
        <v>13007</v>
      </c>
      <c r="G13" s="18"/>
      <c r="H13" s="18">
        <v>0</v>
      </c>
      <c r="I13" s="18"/>
      <c r="J13" s="18">
        <v>0</v>
      </c>
      <c r="K13" s="18"/>
      <c r="M13" s="20"/>
    </row>
    <row r="14" spans="1:13" ht="21" customHeight="1" x14ac:dyDescent="0.2">
      <c r="A14" s="3" t="s">
        <v>14</v>
      </c>
      <c r="B14" s="17">
        <v>4</v>
      </c>
      <c r="D14" s="18">
        <v>563500</v>
      </c>
      <c r="E14" s="18"/>
      <c r="F14" s="18">
        <v>704568</v>
      </c>
      <c r="G14" s="18"/>
      <c r="H14" s="18">
        <v>60495</v>
      </c>
      <c r="I14" s="18"/>
      <c r="J14" s="18">
        <v>46323</v>
      </c>
      <c r="K14" s="18"/>
      <c r="M14" s="20"/>
    </row>
    <row r="15" spans="1:13" ht="21" customHeight="1" x14ac:dyDescent="0.2">
      <c r="A15" s="3" t="s">
        <v>15</v>
      </c>
      <c r="B15" s="17"/>
      <c r="D15" s="18">
        <v>117004</v>
      </c>
      <c r="E15" s="18"/>
      <c r="F15" s="18">
        <v>112598</v>
      </c>
      <c r="G15" s="18"/>
      <c r="H15" s="18">
        <v>0</v>
      </c>
      <c r="I15" s="18"/>
      <c r="J15" s="18">
        <v>0</v>
      </c>
      <c r="K15" s="18"/>
      <c r="M15" s="20"/>
    </row>
    <row r="16" spans="1:13" ht="21" customHeight="1" x14ac:dyDescent="0.2">
      <c r="A16" s="3" t="s">
        <v>16</v>
      </c>
      <c r="B16" s="17">
        <v>6</v>
      </c>
      <c r="D16" s="18">
        <v>4067321</v>
      </c>
      <c r="E16" s="18"/>
      <c r="F16" s="18">
        <v>3985979</v>
      </c>
      <c r="G16" s="18"/>
      <c r="H16" s="18">
        <v>111429</v>
      </c>
      <c r="I16" s="18"/>
      <c r="J16" s="18">
        <v>127157</v>
      </c>
      <c r="K16" s="21"/>
      <c r="M16" s="20"/>
    </row>
    <row r="17" spans="1:13" ht="21" customHeight="1" x14ac:dyDescent="0.2">
      <c r="A17" s="3" t="s">
        <v>17</v>
      </c>
      <c r="B17" s="17"/>
      <c r="D17" s="22">
        <v>184064</v>
      </c>
      <c r="E17" s="18"/>
      <c r="F17" s="22">
        <v>138879</v>
      </c>
      <c r="G17" s="18"/>
      <c r="H17" s="22">
        <v>23299</v>
      </c>
      <c r="I17" s="18"/>
      <c r="J17" s="22">
        <v>14796</v>
      </c>
      <c r="K17" s="18"/>
      <c r="M17" s="20"/>
    </row>
    <row r="18" spans="1:13" ht="21" customHeight="1" x14ac:dyDescent="0.2">
      <c r="A18" s="1" t="s">
        <v>18</v>
      </c>
      <c r="B18" s="17"/>
      <c r="D18" s="23">
        <f>SUM(D12:D17)</f>
        <v>5493405</v>
      </c>
      <c r="E18" s="18"/>
      <c r="F18" s="23">
        <f>SUM(F12:F17)</f>
        <v>5965012</v>
      </c>
      <c r="G18" s="18"/>
      <c r="H18" s="23">
        <f>SUM(H12:H17)</f>
        <v>212239</v>
      </c>
      <c r="I18" s="18"/>
      <c r="J18" s="23">
        <f>SUM(J12:J17)</f>
        <v>228514</v>
      </c>
      <c r="K18" s="18"/>
      <c r="M18" s="20"/>
    </row>
    <row r="19" spans="1:13" ht="21" customHeight="1" x14ac:dyDescent="0.2">
      <c r="A19" s="1" t="s">
        <v>19</v>
      </c>
      <c r="B19" s="17"/>
      <c r="D19" s="18"/>
      <c r="E19" s="18"/>
      <c r="F19" s="18"/>
      <c r="G19" s="18"/>
      <c r="H19" s="18"/>
      <c r="I19" s="18"/>
      <c r="J19" s="18"/>
      <c r="M19" s="20"/>
    </row>
    <row r="20" spans="1:13" ht="21" customHeight="1" x14ac:dyDescent="0.2">
      <c r="A20" s="3" t="s">
        <v>20</v>
      </c>
      <c r="B20" s="17"/>
      <c r="D20" s="24">
        <v>41</v>
      </c>
      <c r="E20" s="18"/>
      <c r="F20" s="24">
        <v>41</v>
      </c>
      <c r="G20" s="18"/>
      <c r="H20" s="24">
        <v>0</v>
      </c>
      <c r="I20" s="18"/>
      <c r="J20" s="24">
        <v>0</v>
      </c>
      <c r="M20" s="20"/>
    </row>
    <row r="21" spans="1:13" ht="21" customHeight="1" x14ac:dyDescent="0.2">
      <c r="A21" s="3" t="s">
        <v>21</v>
      </c>
      <c r="B21" s="17"/>
      <c r="D21" s="24">
        <v>2178</v>
      </c>
      <c r="E21" s="18"/>
      <c r="F21" s="24">
        <v>2178</v>
      </c>
      <c r="G21" s="18"/>
      <c r="H21" s="24">
        <v>2178</v>
      </c>
      <c r="I21" s="18"/>
      <c r="J21" s="24">
        <v>2178</v>
      </c>
      <c r="M21" s="20"/>
    </row>
    <row r="22" spans="1:13" ht="21" customHeight="1" x14ac:dyDescent="0.2">
      <c r="A22" s="3" t="s">
        <v>22</v>
      </c>
      <c r="B22" s="17">
        <v>7</v>
      </c>
      <c r="D22" s="18">
        <v>325993</v>
      </c>
      <c r="E22" s="18"/>
      <c r="F22" s="18">
        <v>322175</v>
      </c>
      <c r="G22" s="18"/>
      <c r="H22" s="18">
        <v>0</v>
      </c>
      <c r="I22" s="18"/>
      <c r="J22" s="18">
        <v>0</v>
      </c>
      <c r="K22" s="8"/>
      <c r="M22" s="20"/>
    </row>
    <row r="23" spans="1:13" ht="21" customHeight="1" x14ac:dyDescent="0.2">
      <c r="A23" s="3" t="s">
        <v>23</v>
      </c>
      <c r="B23" s="17">
        <v>8</v>
      </c>
      <c r="D23" s="24">
        <v>0</v>
      </c>
      <c r="E23" s="18"/>
      <c r="F23" s="24">
        <v>0</v>
      </c>
      <c r="G23" s="18"/>
      <c r="H23" s="24">
        <v>4242655</v>
      </c>
      <c r="I23" s="18"/>
      <c r="J23" s="24">
        <v>4242655</v>
      </c>
      <c r="K23" s="8"/>
      <c r="M23" s="20"/>
    </row>
    <row r="24" spans="1:13" ht="21" customHeight="1" x14ac:dyDescent="0.2">
      <c r="A24" s="3" t="s">
        <v>24</v>
      </c>
      <c r="B24" s="17">
        <v>9</v>
      </c>
      <c r="D24" s="24">
        <v>988727</v>
      </c>
      <c r="E24" s="18"/>
      <c r="F24" s="24">
        <v>928399</v>
      </c>
      <c r="G24" s="18"/>
      <c r="H24" s="24">
        <v>777454</v>
      </c>
      <c r="I24" s="18"/>
      <c r="J24" s="24">
        <v>777454</v>
      </c>
      <c r="K24" s="8"/>
      <c r="M24" s="20"/>
    </row>
    <row r="25" spans="1:13" ht="21" customHeight="1" x14ac:dyDescent="0.2">
      <c r="A25" s="3" t="s">
        <v>25</v>
      </c>
      <c r="B25" s="17">
        <v>10</v>
      </c>
      <c r="D25" s="18">
        <v>606365</v>
      </c>
      <c r="E25" s="18"/>
      <c r="F25" s="18">
        <v>606365</v>
      </c>
      <c r="G25" s="18"/>
      <c r="H25" s="18">
        <v>0</v>
      </c>
      <c r="I25" s="18"/>
      <c r="J25" s="18">
        <v>0</v>
      </c>
      <c r="M25" s="20"/>
    </row>
    <row r="26" spans="1:13" ht="21" customHeight="1" x14ac:dyDescent="0.2">
      <c r="A26" s="3" t="s">
        <v>26</v>
      </c>
      <c r="B26" s="17">
        <v>5</v>
      </c>
      <c r="D26" s="24">
        <v>0</v>
      </c>
      <c r="E26" s="18"/>
      <c r="F26" s="24">
        <v>0</v>
      </c>
      <c r="G26" s="18"/>
      <c r="H26" s="24">
        <v>910000</v>
      </c>
      <c r="I26" s="18"/>
      <c r="J26" s="24">
        <v>978001</v>
      </c>
      <c r="M26" s="20"/>
    </row>
    <row r="27" spans="1:13" ht="21" customHeight="1" x14ac:dyDescent="0.2">
      <c r="A27" s="3" t="s">
        <v>27</v>
      </c>
      <c r="B27" s="17">
        <v>11</v>
      </c>
      <c r="D27" s="24">
        <v>1167061</v>
      </c>
      <c r="E27" s="18"/>
      <c r="F27" s="24">
        <v>1165334</v>
      </c>
      <c r="G27" s="18"/>
      <c r="H27" s="24">
        <v>185727</v>
      </c>
      <c r="I27" s="18"/>
      <c r="J27" s="24">
        <v>185727</v>
      </c>
      <c r="K27" s="24"/>
      <c r="M27" s="20"/>
    </row>
    <row r="28" spans="1:13" ht="21" customHeight="1" x14ac:dyDescent="0.2">
      <c r="A28" s="3" t="s">
        <v>28</v>
      </c>
      <c r="B28" s="17">
        <v>12</v>
      </c>
      <c r="D28" s="18">
        <v>11233082</v>
      </c>
      <c r="E28" s="18"/>
      <c r="F28" s="18">
        <v>11299858</v>
      </c>
      <c r="G28" s="18"/>
      <c r="H28" s="18">
        <v>60907</v>
      </c>
      <c r="I28" s="18"/>
      <c r="J28" s="18">
        <v>60216</v>
      </c>
      <c r="M28" s="20"/>
    </row>
    <row r="29" spans="1:13" ht="21" customHeight="1" x14ac:dyDescent="0.2">
      <c r="A29" s="3" t="s">
        <v>29</v>
      </c>
      <c r="B29" s="17"/>
      <c r="D29" s="18">
        <v>103783</v>
      </c>
      <c r="E29" s="18"/>
      <c r="F29" s="18">
        <v>98128</v>
      </c>
      <c r="G29" s="18"/>
      <c r="H29" s="18">
        <v>0</v>
      </c>
      <c r="I29" s="18"/>
      <c r="J29" s="18">
        <v>0</v>
      </c>
      <c r="M29" s="20"/>
    </row>
    <row r="30" spans="1:13" ht="21" customHeight="1" x14ac:dyDescent="0.2">
      <c r="A30" s="3" t="s">
        <v>30</v>
      </c>
      <c r="B30" s="17"/>
      <c r="D30" s="25">
        <v>407904</v>
      </c>
      <c r="E30" s="18"/>
      <c r="F30" s="25">
        <v>407904</v>
      </c>
      <c r="G30" s="18"/>
      <c r="H30" s="25">
        <v>0</v>
      </c>
      <c r="I30" s="18"/>
      <c r="J30" s="25">
        <v>0</v>
      </c>
      <c r="K30" s="26"/>
      <c r="M30" s="20"/>
    </row>
    <row r="31" spans="1:13" ht="21" customHeight="1" x14ac:dyDescent="0.2">
      <c r="A31" s="3" t="s">
        <v>31</v>
      </c>
      <c r="B31" s="17"/>
      <c r="D31" s="25">
        <v>10119</v>
      </c>
      <c r="E31" s="18"/>
      <c r="F31" s="25">
        <v>11461</v>
      </c>
      <c r="G31" s="18"/>
      <c r="H31" s="25">
        <v>0</v>
      </c>
      <c r="I31" s="18"/>
      <c r="J31" s="25">
        <v>0</v>
      </c>
      <c r="K31" s="18"/>
      <c r="M31" s="20"/>
    </row>
    <row r="32" spans="1:13" ht="21" customHeight="1" x14ac:dyDescent="0.2">
      <c r="A32" s="3" t="s">
        <v>32</v>
      </c>
      <c r="B32" s="17"/>
      <c r="D32" s="22">
        <v>14437</v>
      </c>
      <c r="E32" s="18"/>
      <c r="F32" s="22">
        <v>76853</v>
      </c>
      <c r="G32" s="18"/>
      <c r="H32" s="22">
        <v>1361</v>
      </c>
      <c r="I32" s="18"/>
      <c r="J32" s="22">
        <v>1291</v>
      </c>
      <c r="K32" s="27"/>
      <c r="M32" s="20"/>
    </row>
    <row r="33" spans="1:13" ht="21" customHeight="1" x14ac:dyDescent="0.2">
      <c r="A33" s="1" t="s">
        <v>33</v>
      </c>
      <c r="B33" s="17"/>
      <c r="D33" s="22">
        <f>SUM(D20:D32)</f>
        <v>14859690</v>
      </c>
      <c r="E33" s="18"/>
      <c r="F33" s="22">
        <f>SUM(F20:F32)</f>
        <v>14918696</v>
      </c>
      <c r="G33" s="18"/>
      <c r="H33" s="22">
        <f>SUM(H20:H32)</f>
        <v>6180282</v>
      </c>
      <c r="I33" s="18"/>
      <c r="J33" s="22">
        <f>SUM(J20:J32)</f>
        <v>6247522</v>
      </c>
      <c r="K33" s="28"/>
    </row>
    <row r="34" spans="1:13" ht="21" customHeight="1" thickBot="1" x14ac:dyDescent="0.25">
      <c r="A34" s="1" t="s">
        <v>34</v>
      </c>
      <c r="B34" s="8"/>
      <c r="D34" s="29">
        <f>SUM(D18,D33)</f>
        <v>20353095</v>
      </c>
      <c r="E34" s="18"/>
      <c r="F34" s="29">
        <f>SUM(F18,F33)</f>
        <v>20883708</v>
      </c>
      <c r="G34" s="18"/>
      <c r="H34" s="29">
        <f>SUM(H18,H33)</f>
        <v>6392521</v>
      </c>
      <c r="I34" s="18"/>
      <c r="J34" s="29">
        <f>SUM(J18,J33)</f>
        <v>6476036</v>
      </c>
    </row>
    <row r="35" spans="1:13" ht="21" customHeight="1" thickTop="1" x14ac:dyDescent="0.2"/>
    <row r="37" spans="1:13" ht="21" customHeight="1" x14ac:dyDescent="0.2">
      <c r="A37" s="3" t="s">
        <v>35</v>
      </c>
    </row>
    <row r="38" spans="1:13" s="1" customFormat="1" ht="17.649999999999999" customHeight="1" x14ac:dyDescent="0.2">
      <c r="A38" s="1" t="s">
        <v>0</v>
      </c>
      <c r="F38" s="2"/>
      <c r="J38" s="2"/>
    </row>
    <row r="39" spans="1:13" s="1" customFormat="1" ht="17.649999999999999" customHeight="1" x14ac:dyDescent="0.2">
      <c r="A39" s="1" t="s">
        <v>36</v>
      </c>
      <c r="F39" s="2"/>
      <c r="J39" s="2"/>
    </row>
    <row r="40" spans="1:13" s="1" customFormat="1" ht="17.649999999999999" customHeight="1" x14ac:dyDescent="0.2">
      <c r="A40" s="1" t="s">
        <v>76</v>
      </c>
      <c r="F40" s="2"/>
      <c r="J40" s="2"/>
    </row>
    <row r="41" spans="1:13" ht="17.649999999999999" customHeight="1" x14ac:dyDescent="0.2">
      <c r="J41" s="5" t="s">
        <v>2</v>
      </c>
    </row>
    <row r="42" spans="1:13" s="7" customFormat="1" ht="17.649999999999999" customHeight="1" x14ac:dyDescent="0.2">
      <c r="D42" s="111" t="s">
        <v>3</v>
      </c>
      <c r="E42" s="111"/>
      <c r="F42" s="111"/>
      <c r="G42" s="8"/>
      <c r="H42" s="111" t="s">
        <v>4</v>
      </c>
      <c r="I42" s="111"/>
      <c r="J42" s="111"/>
      <c r="K42" s="12"/>
    </row>
    <row r="43" spans="1:13" s="8" customFormat="1" ht="17.649999999999999" customHeight="1" x14ac:dyDescent="0.2">
      <c r="B43" s="9" t="s">
        <v>5</v>
      </c>
      <c r="D43" s="10" t="s">
        <v>77</v>
      </c>
      <c r="F43" s="11" t="s">
        <v>6</v>
      </c>
      <c r="H43" s="10" t="s">
        <v>77</v>
      </c>
      <c r="J43" s="11" t="s">
        <v>6</v>
      </c>
      <c r="K43" s="12"/>
    </row>
    <row r="44" spans="1:13" s="8" customFormat="1" ht="17.649999999999999" customHeight="1" x14ac:dyDescent="0.2">
      <c r="B44" s="9"/>
      <c r="D44" s="13" t="s">
        <v>7</v>
      </c>
      <c r="F44" s="14" t="s">
        <v>8</v>
      </c>
      <c r="H44" s="13" t="s">
        <v>7</v>
      </c>
      <c r="J44" s="14" t="s">
        <v>8</v>
      </c>
      <c r="K44" s="12"/>
    </row>
    <row r="45" spans="1:13" s="8" customFormat="1" ht="17.649999999999999" customHeight="1" x14ac:dyDescent="0.2">
      <c r="B45" s="9"/>
      <c r="D45" s="13" t="s">
        <v>9</v>
      </c>
      <c r="F45" s="14"/>
      <c r="H45" s="13" t="s">
        <v>9</v>
      </c>
      <c r="J45" s="14"/>
      <c r="K45" s="12"/>
    </row>
    <row r="46" spans="1:13" ht="17.649999999999999" customHeight="1" x14ac:dyDescent="0.2">
      <c r="A46" s="1" t="s">
        <v>37</v>
      </c>
    </row>
    <row r="47" spans="1:13" ht="17.649999999999999" customHeight="1" x14ac:dyDescent="0.2">
      <c r="A47" s="1" t="s">
        <v>38</v>
      </c>
    </row>
    <row r="48" spans="1:13" ht="17.649999999999999" customHeight="1" x14ac:dyDescent="0.2">
      <c r="A48" s="3" t="s">
        <v>39</v>
      </c>
      <c r="B48" s="17">
        <v>13</v>
      </c>
      <c r="D48" s="18">
        <v>40000</v>
      </c>
      <c r="E48" s="18"/>
      <c r="F48" s="18">
        <v>510000</v>
      </c>
      <c r="G48" s="18"/>
      <c r="H48" s="18">
        <v>0</v>
      </c>
      <c r="I48" s="18"/>
      <c r="J48" s="18">
        <v>260000</v>
      </c>
      <c r="K48" s="4"/>
      <c r="M48" s="20"/>
    </row>
    <row r="49" spans="1:13" ht="17.649999999999999" customHeight="1" x14ac:dyDescent="0.2">
      <c r="A49" s="3" t="s">
        <v>40</v>
      </c>
      <c r="B49" s="17">
        <v>14</v>
      </c>
      <c r="D49" s="18">
        <v>729918</v>
      </c>
      <c r="E49" s="18"/>
      <c r="F49" s="18">
        <v>924895</v>
      </c>
      <c r="G49" s="18"/>
      <c r="H49" s="18">
        <v>33221</v>
      </c>
      <c r="I49" s="18"/>
      <c r="J49" s="18">
        <v>34521</v>
      </c>
      <c r="K49" s="4"/>
      <c r="M49" s="20"/>
    </row>
    <row r="50" spans="1:13" ht="17.649999999999999" customHeight="1" x14ac:dyDescent="0.2">
      <c r="A50" s="3" t="s">
        <v>41</v>
      </c>
      <c r="B50" s="17"/>
      <c r="D50" s="18"/>
      <c r="E50" s="18"/>
      <c r="F50" s="18"/>
      <c r="G50" s="18"/>
      <c r="H50" s="18"/>
      <c r="I50" s="18"/>
      <c r="J50" s="18"/>
      <c r="K50" s="4"/>
      <c r="M50" s="20"/>
    </row>
    <row r="51" spans="1:13" ht="17.649999999999999" customHeight="1" x14ac:dyDescent="0.2">
      <c r="A51" s="3" t="s">
        <v>42</v>
      </c>
      <c r="B51" s="17">
        <v>16</v>
      </c>
      <c r="D51" s="18">
        <v>546500</v>
      </c>
      <c r="E51" s="18"/>
      <c r="F51" s="18">
        <v>518610</v>
      </c>
      <c r="G51" s="18"/>
      <c r="H51" s="18">
        <v>500</v>
      </c>
      <c r="I51" s="18"/>
      <c r="J51" s="18">
        <v>500</v>
      </c>
      <c r="K51" s="4"/>
      <c r="M51" s="20"/>
    </row>
    <row r="52" spans="1:13" ht="17.649999999999999" customHeight="1" x14ac:dyDescent="0.2">
      <c r="A52" s="3" t="s">
        <v>43</v>
      </c>
      <c r="B52" s="17">
        <v>17</v>
      </c>
      <c r="D52" s="18">
        <v>499005</v>
      </c>
      <c r="E52" s="18"/>
      <c r="F52" s="18">
        <v>497980</v>
      </c>
      <c r="G52" s="18"/>
      <c r="H52" s="18">
        <v>0</v>
      </c>
      <c r="I52" s="18"/>
      <c r="J52" s="18">
        <v>0</v>
      </c>
      <c r="K52" s="4"/>
      <c r="M52" s="20"/>
    </row>
    <row r="53" spans="1:13" ht="17.649999999999999" customHeight="1" x14ac:dyDescent="0.2">
      <c r="A53" s="3" t="s">
        <v>44</v>
      </c>
      <c r="B53" s="17"/>
      <c r="D53" s="18">
        <v>38685</v>
      </c>
      <c r="E53" s="18"/>
      <c r="F53" s="18">
        <v>38182</v>
      </c>
      <c r="G53" s="18"/>
      <c r="H53" s="18">
        <v>0</v>
      </c>
      <c r="I53" s="18"/>
      <c r="J53" s="18">
        <v>0</v>
      </c>
      <c r="K53" s="4"/>
      <c r="M53" s="20"/>
    </row>
    <row r="54" spans="1:13" ht="17.649999999999999" customHeight="1" x14ac:dyDescent="0.2">
      <c r="A54" s="3" t="s">
        <v>45</v>
      </c>
      <c r="B54" s="17"/>
      <c r="D54" s="21">
        <v>1111698</v>
      </c>
      <c r="E54" s="18"/>
      <c r="F54" s="21">
        <v>812248</v>
      </c>
      <c r="G54" s="18"/>
      <c r="H54" s="21">
        <v>190</v>
      </c>
      <c r="I54" s="18"/>
      <c r="J54" s="21">
        <v>180</v>
      </c>
      <c r="K54" s="4"/>
      <c r="M54" s="20"/>
    </row>
    <row r="55" spans="1:13" ht="17.649999999999999" customHeight="1" x14ac:dyDescent="0.2">
      <c r="A55" s="3" t="s">
        <v>46</v>
      </c>
      <c r="B55" s="17">
        <v>15</v>
      </c>
      <c r="D55" s="22">
        <v>190374</v>
      </c>
      <c r="E55" s="18"/>
      <c r="F55" s="22">
        <v>166558</v>
      </c>
      <c r="G55" s="18"/>
      <c r="H55" s="22">
        <v>51993</v>
      </c>
      <c r="I55" s="18"/>
      <c r="J55" s="22">
        <v>7892</v>
      </c>
      <c r="K55" s="4"/>
      <c r="M55" s="20"/>
    </row>
    <row r="56" spans="1:13" ht="17.649999999999999" customHeight="1" x14ac:dyDescent="0.2">
      <c r="A56" s="1" t="s">
        <v>47</v>
      </c>
      <c r="B56" s="17"/>
      <c r="D56" s="23">
        <f>SUM(D48:D55)</f>
        <v>3156180</v>
      </c>
      <c r="E56" s="18"/>
      <c r="F56" s="23">
        <f>SUM(F48:F55)</f>
        <v>3468473</v>
      </c>
      <c r="G56" s="18"/>
      <c r="H56" s="23">
        <f>SUM(H48:H55)</f>
        <v>85904</v>
      </c>
      <c r="I56" s="18"/>
      <c r="J56" s="23">
        <f>SUM(J48:J55)</f>
        <v>303093</v>
      </c>
      <c r="K56" s="4"/>
    </row>
    <row r="57" spans="1:13" ht="17.649999999999999" customHeight="1" x14ac:dyDescent="0.2">
      <c r="A57" s="1" t="s">
        <v>48</v>
      </c>
      <c r="B57" s="17"/>
      <c r="D57" s="18"/>
      <c r="E57" s="18"/>
      <c r="F57" s="18"/>
      <c r="G57" s="18"/>
      <c r="H57" s="18"/>
      <c r="I57" s="18"/>
      <c r="J57" s="18"/>
      <c r="K57" s="4"/>
    </row>
    <row r="58" spans="1:13" ht="17.649999999999999" customHeight="1" x14ac:dyDescent="0.2">
      <c r="A58" s="3" t="s">
        <v>49</v>
      </c>
      <c r="B58" s="17">
        <v>5</v>
      </c>
      <c r="D58" s="30">
        <v>0</v>
      </c>
      <c r="E58" s="18"/>
      <c r="F58" s="30">
        <v>0</v>
      </c>
      <c r="G58" s="18"/>
      <c r="H58" s="30">
        <v>538000</v>
      </c>
      <c r="I58" s="18"/>
      <c r="J58" s="30">
        <v>346000</v>
      </c>
      <c r="K58" s="4"/>
      <c r="M58" s="20"/>
    </row>
    <row r="59" spans="1:13" ht="17.649999999999999" customHeight="1" x14ac:dyDescent="0.2">
      <c r="A59" s="3" t="s">
        <v>50</v>
      </c>
      <c r="B59" s="17"/>
      <c r="D59" s="24"/>
      <c r="E59" s="18"/>
      <c r="F59" s="24"/>
      <c r="G59" s="18"/>
      <c r="H59" s="24"/>
      <c r="I59" s="18"/>
      <c r="J59" s="24"/>
      <c r="K59" s="16"/>
      <c r="M59" s="20"/>
    </row>
    <row r="60" spans="1:13" ht="17.649999999999999" customHeight="1" x14ac:dyDescent="0.2">
      <c r="A60" s="3" t="s">
        <v>51</v>
      </c>
      <c r="B60" s="17">
        <v>16</v>
      </c>
      <c r="D60" s="18">
        <v>2024724</v>
      </c>
      <c r="E60" s="18"/>
      <c r="F60" s="18">
        <v>2207870</v>
      </c>
      <c r="G60" s="18"/>
      <c r="H60" s="18">
        <v>73875</v>
      </c>
      <c r="I60" s="18"/>
      <c r="J60" s="18">
        <v>74125</v>
      </c>
      <c r="K60" s="4"/>
      <c r="M60" s="20"/>
    </row>
    <row r="61" spans="1:13" ht="17.649999999999999" customHeight="1" x14ac:dyDescent="0.2">
      <c r="A61" s="3" t="s">
        <v>52</v>
      </c>
      <c r="B61" s="17"/>
      <c r="D61" s="18">
        <v>53476</v>
      </c>
      <c r="E61" s="18"/>
      <c r="F61" s="18">
        <v>55168</v>
      </c>
      <c r="G61" s="18"/>
      <c r="H61" s="18">
        <v>13064</v>
      </c>
      <c r="I61" s="18"/>
      <c r="J61" s="18">
        <v>14787</v>
      </c>
      <c r="K61" s="4"/>
      <c r="M61" s="20"/>
    </row>
    <row r="62" spans="1:13" ht="17.649999999999999" customHeight="1" x14ac:dyDescent="0.2">
      <c r="A62" s="3" t="s">
        <v>53</v>
      </c>
      <c r="B62" s="17">
        <v>25</v>
      </c>
      <c r="D62" s="18">
        <v>0</v>
      </c>
      <c r="E62" s="18"/>
      <c r="F62" s="18">
        <v>41018</v>
      </c>
      <c r="G62" s="18"/>
      <c r="H62" s="18">
        <v>0</v>
      </c>
      <c r="I62" s="18"/>
      <c r="J62" s="18">
        <v>0</v>
      </c>
      <c r="K62" s="4"/>
      <c r="M62" s="20"/>
    </row>
    <row r="63" spans="1:13" ht="17.649999999999999" customHeight="1" x14ac:dyDescent="0.2">
      <c r="A63" s="3" t="s">
        <v>54</v>
      </c>
      <c r="B63" s="17"/>
      <c r="D63" s="18">
        <v>2337739</v>
      </c>
      <c r="E63" s="18"/>
      <c r="F63" s="18">
        <v>2339128</v>
      </c>
      <c r="G63" s="18"/>
      <c r="H63" s="18">
        <v>113703</v>
      </c>
      <c r="I63" s="18"/>
      <c r="J63" s="18">
        <v>117209</v>
      </c>
      <c r="K63" s="4"/>
      <c r="M63" s="20"/>
    </row>
    <row r="64" spans="1:13" ht="17.649999999999999" customHeight="1" x14ac:dyDescent="0.2">
      <c r="A64" s="3" t="s">
        <v>55</v>
      </c>
      <c r="B64" s="17"/>
      <c r="D64" s="22">
        <v>113260</v>
      </c>
      <c r="E64" s="18"/>
      <c r="F64" s="22">
        <v>111373</v>
      </c>
      <c r="G64" s="18"/>
      <c r="H64" s="22">
        <v>5628</v>
      </c>
      <c r="I64" s="18"/>
      <c r="J64" s="22">
        <v>5569</v>
      </c>
      <c r="K64" s="4"/>
      <c r="M64" s="20"/>
    </row>
    <row r="65" spans="1:13" ht="17.649999999999999" customHeight="1" x14ac:dyDescent="0.2">
      <c r="A65" s="1" t="s">
        <v>56</v>
      </c>
      <c r="B65" s="17"/>
      <c r="D65" s="22">
        <f>SUM(D58:D64)</f>
        <v>4529199</v>
      </c>
      <c r="E65" s="18"/>
      <c r="F65" s="22">
        <f>SUM(F58:F64)</f>
        <v>4754557</v>
      </c>
      <c r="G65" s="18"/>
      <c r="H65" s="22">
        <f>SUM(H58:H64)</f>
        <v>744270</v>
      </c>
      <c r="I65" s="18"/>
      <c r="J65" s="22">
        <f>SUM(J58:J64)</f>
        <v>557690</v>
      </c>
      <c r="K65" s="4"/>
    </row>
    <row r="66" spans="1:13" ht="17.649999999999999" customHeight="1" x14ac:dyDescent="0.2">
      <c r="A66" s="1" t="s">
        <v>57</v>
      </c>
      <c r="B66" s="17"/>
      <c r="D66" s="22">
        <f>SUM(D56:D64)</f>
        <v>7685379</v>
      </c>
      <c r="E66" s="18"/>
      <c r="F66" s="22">
        <f>SUM(F56:F64)</f>
        <v>8223030</v>
      </c>
      <c r="G66" s="18"/>
      <c r="H66" s="22">
        <f>SUM(H56:H64)</f>
        <v>830174</v>
      </c>
      <c r="I66" s="18"/>
      <c r="J66" s="22">
        <f>SUM(J56:J64)</f>
        <v>860783</v>
      </c>
      <c r="K66" s="4"/>
    </row>
    <row r="67" spans="1:13" ht="17.649999999999999" customHeight="1" x14ac:dyDescent="0.2">
      <c r="A67" s="1" t="s">
        <v>58</v>
      </c>
      <c r="B67" s="17"/>
      <c r="D67" s="18"/>
      <c r="E67" s="18"/>
      <c r="F67" s="18"/>
      <c r="G67" s="18"/>
      <c r="H67" s="18"/>
      <c r="I67" s="18"/>
      <c r="J67" s="18"/>
      <c r="K67" s="4"/>
    </row>
    <row r="68" spans="1:13" ht="17.649999999999999" customHeight="1" x14ac:dyDescent="0.2">
      <c r="A68" s="3" t="s">
        <v>59</v>
      </c>
      <c r="B68" s="17"/>
      <c r="D68" s="18"/>
      <c r="E68" s="18"/>
      <c r="F68" s="18"/>
      <c r="G68" s="18"/>
      <c r="H68" s="18"/>
      <c r="I68" s="18"/>
      <c r="J68" s="18"/>
      <c r="K68" s="4"/>
    </row>
    <row r="69" spans="1:13" ht="17.649999999999999" customHeight="1" x14ac:dyDescent="0.2">
      <c r="A69" s="3" t="s">
        <v>60</v>
      </c>
      <c r="B69" s="17"/>
      <c r="D69" s="18"/>
      <c r="E69" s="18"/>
      <c r="F69" s="18"/>
      <c r="G69" s="18"/>
      <c r="H69" s="18"/>
      <c r="I69" s="18"/>
      <c r="J69" s="18"/>
      <c r="K69" s="4"/>
    </row>
    <row r="70" spans="1:13" ht="17.649999999999999" customHeight="1" thickBot="1" x14ac:dyDescent="0.25">
      <c r="A70" s="3" t="s">
        <v>61</v>
      </c>
      <c r="B70" s="17"/>
      <c r="D70" s="29">
        <v>2116754</v>
      </c>
      <c r="E70" s="18"/>
      <c r="F70" s="29">
        <v>2116754</v>
      </c>
      <c r="G70" s="18"/>
      <c r="H70" s="29">
        <v>2116754</v>
      </c>
      <c r="I70" s="18"/>
      <c r="J70" s="29">
        <v>2116754</v>
      </c>
      <c r="K70" s="4"/>
      <c r="M70" s="20"/>
    </row>
    <row r="71" spans="1:13" ht="17.649999999999999" customHeight="1" thickTop="1" x14ac:dyDescent="0.2">
      <c r="A71" s="3" t="s">
        <v>62</v>
      </c>
      <c r="B71" s="17"/>
      <c r="D71" s="18"/>
      <c r="E71" s="18"/>
      <c r="F71" s="18"/>
      <c r="G71" s="18"/>
      <c r="H71" s="18"/>
      <c r="I71" s="18"/>
      <c r="J71" s="18"/>
      <c r="M71" s="20"/>
    </row>
    <row r="72" spans="1:13" ht="17.649999999999999" customHeight="1" x14ac:dyDescent="0.2">
      <c r="A72" s="3" t="s">
        <v>63</v>
      </c>
      <c r="B72" s="17"/>
      <c r="D72" s="18">
        <v>1666827</v>
      </c>
      <c r="E72" s="18"/>
      <c r="F72" s="18">
        <v>1666827</v>
      </c>
      <c r="G72" s="18"/>
      <c r="H72" s="18">
        <v>1666827</v>
      </c>
      <c r="I72" s="18"/>
      <c r="J72" s="18">
        <v>1666827</v>
      </c>
      <c r="K72" s="4"/>
      <c r="M72" s="20"/>
    </row>
    <row r="73" spans="1:13" ht="17.649999999999999" customHeight="1" x14ac:dyDescent="0.2">
      <c r="A73" s="3" t="s">
        <v>64</v>
      </c>
      <c r="B73" s="17"/>
      <c r="D73" s="18">
        <v>2062461</v>
      </c>
      <c r="E73" s="18"/>
      <c r="F73" s="18">
        <v>2062461</v>
      </c>
      <c r="G73" s="18"/>
      <c r="H73" s="18">
        <v>2062461</v>
      </c>
      <c r="I73" s="18"/>
      <c r="J73" s="18">
        <v>2062461</v>
      </c>
      <c r="K73" s="4"/>
      <c r="M73" s="20"/>
    </row>
    <row r="74" spans="1:13" ht="17.649999999999999" customHeight="1" x14ac:dyDescent="0.2">
      <c r="A74" s="3" t="s">
        <v>65</v>
      </c>
      <c r="B74" s="17"/>
      <c r="D74" s="18">
        <v>568131</v>
      </c>
      <c r="E74" s="18"/>
      <c r="F74" s="18">
        <v>568131</v>
      </c>
      <c r="G74" s="18"/>
      <c r="H74" s="18">
        <v>0</v>
      </c>
      <c r="I74" s="18"/>
      <c r="J74" s="18">
        <v>0</v>
      </c>
      <c r="K74" s="4"/>
      <c r="M74" s="20"/>
    </row>
    <row r="75" spans="1:13" ht="17.649999999999999" customHeight="1" x14ac:dyDescent="0.2">
      <c r="A75" s="3" t="s">
        <v>66</v>
      </c>
      <c r="B75" s="17"/>
      <c r="D75" s="18"/>
      <c r="E75" s="18"/>
      <c r="F75" s="18"/>
      <c r="G75" s="18"/>
      <c r="H75" s="18"/>
      <c r="I75" s="18"/>
      <c r="J75" s="18"/>
      <c r="K75" s="4"/>
      <c r="M75" s="20"/>
    </row>
    <row r="76" spans="1:13" ht="17.649999999999999" customHeight="1" x14ac:dyDescent="0.2">
      <c r="A76" s="3" t="s">
        <v>67</v>
      </c>
      <c r="B76" s="17"/>
      <c r="C76" s="27"/>
      <c r="D76" s="25">
        <v>211675</v>
      </c>
      <c r="E76" s="25"/>
      <c r="F76" s="25">
        <v>211675</v>
      </c>
      <c r="G76" s="25"/>
      <c r="H76" s="25">
        <v>211675</v>
      </c>
      <c r="I76" s="25"/>
      <c r="J76" s="25">
        <v>211675</v>
      </c>
      <c r="K76" s="31"/>
      <c r="M76" s="20"/>
    </row>
    <row r="77" spans="1:13" ht="17.649999999999999" customHeight="1" x14ac:dyDescent="0.2">
      <c r="A77" s="3" t="s">
        <v>68</v>
      </c>
      <c r="B77" s="17"/>
      <c r="C77" s="27"/>
      <c r="D77" s="25">
        <v>2980149</v>
      </c>
      <c r="E77" s="25"/>
      <c r="F77" s="25">
        <v>2970280</v>
      </c>
      <c r="G77" s="25"/>
      <c r="H77" s="25">
        <v>1478665</v>
      </c>
      <c r="I77" s="25"/>
      <c r="J77" s="25">
        <v>1531571</v>
      </c>
      <c r="K77" s="31"/>
      <c r="M77" s="20"/>
    </row>
    <row r="78" spans="1:13" ht="17.649999999999999" customHeight="1" x14ac:dyDescent="0.2">
      <c r="A78" s="3" t="s">
        <v>69</v>
      </c>
      <c r="B78" s="17"/>
      <c r="C78" s="27"/>
      <c r="D78" s="22">
        <v>4923556</v>
      </c>
      <c r="E78" s="25"/>
      <c r="F78" s="22">
        <v>4922513</v>
      </c>
      <c r="G78" s="25"/>
      <c r="H78" s="22">
        <v>142719</v>
      </c>
      <c r="I78" s="25"/>
      <c r="J78" s="22">
        <v>142719</v>
      </c>
      <c r="K78" s="31"/>
      <c r="M78" s="20"/>
    </row>
    <row r="79" spans="1:13" ht="17.649999999999999" customHeight="1" x14ac:dyDescent="0.2">
      <c r="A79" s="3" t="s">
        <v>70</v>
      </c>
      <c r="B79" s="17"/>
      <c r="D79" s="18">
        <f>SUM(D72:D78)</f>
        <v>12412799</v>
      </c>
      <c r="E79" s="18"/>
      <c r="F79" s="18">
        <f>SUM(F72:F78)</f>
        <v>12401887</v>
      </c>
      <c r="G79" s="18"/>
      <c r="H79" s="18">
        <f>SUM(H72:H78)</f>
        <v>5562347</v>
      </c>
      <c r="I79" s="18"/>
      <c r="J79" s="18">
        <f>SUM(J72:J78)</f>
        <v>5615253</v>
      </c>
      <c r="K79" s="4"/>
    </row>
    <row r="80" spans="1:13" ht="17.649999999999999" customHeight="1" x14ac:dyDescent="0.2">
      <c r="A80" s="3" t="s">
        <v>71</v>
      </c>
      <c r="B80" s="17"/>
      <c r="D80" s="18"/>
      <c r="E80" s="18"/>
      <c r="F80" s="18"/>
      <c r="G80" s="18"/>
      <c r="H80" s="18"/>
      <c r="I80" s="18"/>
      <c r="J80" s="18"/>
      <c r="K80" s="4"/>
    </row>
    <row r="81" spans="1:13" ht="17.649999999999999" customHeight="1" x14ac:dyDescent="0.2">
      <c r="A81" s="3" t="s">
        <v>72</v>
      </c>
      <c r="B81" s="17"/>
      <c r="D81" s="22">
        <v>254917</v>
      </c>
      <c r="E81" s="18"/>
      <c r="F81" s="22">
        <v>258791</v>
      </c>
      <c r="G81" s="18"/>
      <c r="H81" s="22">
        <v>0</v>
      </c>
      <c r="I81" s="18"/>
      <c r="J81" s="22">
        <v>0</v>
      </c>
      <c r="K81" s="24"/>
      <c r="M81" s="20"/>
    </row>
    <row r="82" spans="1:13" ht="17.649999999999999" customHeight="1" x14ac:dyDescent="0.2">
      <c r="A82" s="1" t="s">
        <v>73</v>
      </c>
      <c r="B82" s="17"/>
      <c r="D82" s="22">
        <f>SUM(D79:D81)</f>
        <v>12667716</v>
      </c>
      <c r="E82" s="18"/>
      <c r="F82" s="22">
        <f>SUM(F79:F81)</f>
        <v>12660678</v>
      </c>
      <c r="G82" s="18"/>
      <c r="H82" s="22">
        <f>SUM(H79:H81)</f>
        <v>5562347</v>
      </c>
      <c r="I82" s="18"/>
      <c r="J82" s="22">
        <f>SUM(J79:J81)</f>
        <v>5615253</v>
      </c>
      <c r="K82" s="4"/>
    </row>
    <row r="83" spans="1:13" ht="17.649999999999999" customHeight="1" thickBot="1" x14ac:dyDescent="0.25">
      <c r="A83" s="1" t="s">
        <v>74</v>
      </c>
      <c r="B83" s="17"/>
      <c r="D83" s="29">
        <f>SUM(D66,D82)</f>
        <v>20353095</v>
      </c>
      <c r="E83" s="18"/>
      <c r="F83" s="29">
        <f>SUM(F66,F82)</f>
        <v>20883708</v>
      </c>
      <c r="G83" s="18"/>
      <c r="H83" s="29">
        <f>SUM(H66,H82)</f>
        <v>6392521</v>
      </c>
      <c r="I83" s="18"/>
      <c r="J83" s="29">
        <f>SUM(J66,J82)</f>
        <v>6476036</v>
      </c>
      <c r="K83" s="4"/>
    </row>
    <row r="84" spans="1:13" ht="17.649999999999999" customHeight="1" thickTop="1" x14ac:dyDescent="0.2">
      <c r="B84" s="32"/>
      <c r="C84" s="19"/>
      <c r="D84" s="33">
        <f>SUM(D83-D34)</f>
        <v>0</v>
      </c>
      <c r="E84" s="33"/>
      <c r="F84" s="33">
        <f>SUM(F83-F34)</f>
        <v>0</v>
      </c>
      <c r="G84" s="33"/>
      <c r="H84" s="33">
        <f>SUM(H83-H34)</f>
        <v>0</v>
      </c>
      <c r="I84" s="33"/>
      <c r="J84" s="33">
        <f>SUM(J83-J34)</f>
        <v>0</v>
      </c>
      <c r="K84" s="19"/>
    </row>
    <row r="85" spans="1:13" ht="17.649999999999999" customHeight="1" x14ac:dyDescent="0.2">
      <c r="A85" s="3" t="s">
        <v>35</v>
      </c>
    </row>
    <row r="86" spans="1:13" ht="17.649999999999999" customHeight="1" x14ac:dyDescent="0.2">
      <c r="A86" s="34"/>
      <c r="D86" s="35"/>
      <c r="F86" s="35"/>
      <c r="H86" s="35"/>
      <c r="J86" s="35"/>
    </row>
    <row r="87" spans="1:13" s="37" customFormat="1" ht="17.649999999999999" customHeight="1" x14ac:dyDescent="0.2">
      <c r="A87" s="36"/>
    </row>
    <row r="88" spans="1:13" s="37" customFormat="1" ht="17.649999999999999" customHeight="1" x14ac:dyDescent="0.2">
      <c r="A88" s="38"/>
    </row>
    <row r="89" spans="1:13" s="37" customFormat="1" ht="17.649999999999999" customHeight="1" x14ac:dyDescent="0.2">
      <c r="B89" s="3" t="s">
        <v>75</v>
      </c>
    </row>
    <row r="90" spans="1:13" s="37" customFormat="1" ht="17.649999999999999" customHeight="1" x14ac:dyDescent="0.2">
      <c r="A90" s="36"/>
    </row>
  </sheetData>
  <mergeCells count="4">
    <mergeCell ref="D5:F5"/>
    <mergeCell ref="D42:F42"/>
    <mergeCell ref="H5:J5"/>
    <mergeCell ref="H42:J42"/>
  </mergeCells>
  <pageMargins left="0.98425196850393704" right="0.19685039370078741" top="0.78740157480314965" bottom="0.39370078740157483" header="0.19685039370078741" footer="0.19685039370078741"/>
  <pageSetup paperSize="9" scale="83" fitToHeight="2" orientation="portrait" r:id="rId1"/>
  <rowBreaks count="1" manualBreakCount="1">
    <brk id="3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J134"/>
  <sheetViews>
    <sheetView showGridLines="0" tabSelected="1" view="pageBreakPreview" topLeftCell="A115" zoomScale="110" zoomScaleSheetLayoutView="110" workbookViewId="0">
      <selection activeCell="B121" sqref="B121"/>
    </sheetView>
  </sheetViews>
  <sheetFormatPr defaultColWidth="9.140625" defaultRowHeight="21" customHeight="1" x14ac:dyDescent="0.2"/>
  <cols>
    <col min="1" max="1" width="44.2851562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19.5" customHeight="1" x14ac:dyDescent="0.2">
      <c r="D1" s="2"/>
      <c r="F1" s="2"/>
      <c r="H1" s="2"/>
      <c r="J1" s="30" t="s">
        <v>78</v>
      </c>
    </row>
    <row r="2" spans="1:10" s="1" customFormat="1" ht="19.5" customHeight="1" x14ac:dyDescent="0.2">
      <c r="A2" s="1" t="s">
        <v>0</v>
      </c>
      <c r="D2" s="2"/>
      <c r="F2" s="2"/>
      <c r="H2" s="2"/>
      <c r="J2" s="2"/>
    </row>
    <row r="3" spans="1:10" s="1" customFormat="1" ht="19.5" customHeight="1" x14ac:dyDescent="0.2">
      <c r="A3" s="1" t="s">
        <v>79</v>
      </c>
      <c r="D3" s="2"/>
      <c r="F3" s="2"/>
      <c r="H3" s="2"/>
      <c r="J3" s="2"/>
    </row>
    <row r="4" spans="1:10" s="1" customFormat="1" ht="19.5" customHeight="1" x14ac:dyDescent="0.2">
      <c r="A4" s="1" t="s">
        <v>116</v>
      </c>
      <c r="D4" s="2"/>
      <c r="F4" s="2"/>
      <c r="H4" s="2"/>
      <c r="J4" s="2"/>
    </row>
    <row r="5" spans="1:10" s="8" customFormat="1" ht="19.5" customHeight="1" x14ac:dyDescent="0.2">
      <c r="D5" s="4"/>
      <c r="E5" s="3"/>
      <c r="F5" s="4"/>
      <c r="G5" s="3"/>
      <c r="H5" s="5"/>
      <c r="I5" s="3"/>
      <c r="J5" s="5" t="s">
        <v>80</v>
      </c>
    </row>
    <row r="6" spans="1:10" s="7" customFormat="1" ht="19.5" customHeight="1" x14ac:dyDescent="0.2">
      <c r="D6" s="39"/>
      <c r="E6" s="40" t="s">
        <v>3</v>
      </c>
      <c r="F6" s="39"/>
      <c r="H6" s="39"/>
      <c r="I6" s="40" t="s">
        <v>4</v>
      </c>
      <c r="J6" s="39"/>
    </row>
    <row r="7" spans="1:10" s="8" customFormat="1" ht="19.5" customHeight="1" x14ac:dyDescent="0.2">
      <c r="B7" s="9" t="s">
        <v>5</v>
      </c>
      <c r="D7" s="11">
        <v>2018</v>
      </c>
      <c r="E7" s="12"/>
      <c r="F7" s="11" t="s">
        <v>117</v>
      </c>
      <c r="G7" s="41"/>
      <c r="H7" s="11">
        <v>2018</v>
      </c>
      <c r="I7" s="12"/>
      <c r="J7" s="11" t="s">
        <v>117</v>
      </c>
    </row>
    <row r="8" spans="1:10" s="8" customFormat="1" ht="19.5" customHeight="1" x14ac:dyDescent="0.2">
      <c r="B8" s="9"/>
      <c r="D8" s="12"/>
      <c r="E8" s="12"/>
      <c r="F8" s="12"/>
      <c r="G8" s="41"/>
      <c r="H8" s="12"/>
      <c r="I8" s="12"/>
      <c r="J8" s="12"/>
    </row>
    <row r="9" spans="1:10" ht="19.5" customHeight="1" x14ac:dyDescent="0.2">
      <c r="A9" s="1" t="s">
        <v>248</v>
      </c>
    </row>
    <row r="10" spans="1:10" ht="19.5" customHeight="1" x14ac:dyDescent="0.2">
      <c r="A10" s="3" t="s">
        <v>81</v>
      </c>
      <c r="B10" s="8"/>
      <c r="D10" s="18">
        <v>716982</v>
      </c>
      <c r="E10" s="18"/>
      <c r="F10" s="18">
        <v>756299</v>
      </c>
      <c r="G10" s="18"/>
      <c r="H10" s="18">
        <v>3816</v>
      </c>
      <c r="I10" s="18"/>
      <c r="J10" s="18">
        <v>4786</v>
      </c>
    </row>
    <row r="11" spans="1:10" ht="19.5" customHeight="1" x14ac:dyDescent="0.2">
      <c r="A11" s="3" t="s">
        <v>82</v>
      </c>
      <c r="B11" s="17"/>
      <c r="D11" s="18">
        <v>341783</v>
      </c>
      <c r="E11" s="18"/>
      <c r="F11" s="18">
        <v>174731</v>
      </c>
      <c r="G11" s="18"/>
      <c r="H11" s="24">
        <v>0</v>
      </c>
      <c r="I11" s="21"/>
      <c r="J11" s="24">
        <v>0</v>
      </c>
    </row>
    <row r="12" spans="1:10" ht="19.5" customHeight="1" x14ac:dyDescent="0.2">
      <c r="A12" s="3" t="s">
        <v>83</v>
      </c>
      <c r="B12" s="17"/>
      <c r="D12" s="18">
        <v>27358</v>
      </c>
      <c r="E12" s="18"/>
      <c r="F12" s="18">
        <v>24849</v>
      </c>
      <c r="G12" s="18"/>
      <c r="H12" s="30">
        <v>5216</v>
      </c>
      <c r="I12" s="21"/>
      <c r="J12" s="30">
        <v>5731</v>
      </c>
    </row>
    <row r="13" spans="1:10" ht="19.5" customHeight="1" x14ac:dyDescent="0.2">
      <c r="A13" s="3" t="s">
        <v>84</v>
      </c>
      <c r="B13" s="17"/>
      <c r="D13" s="18">
        <v>8840</v>
      </c>
      <c r="E13" s="18"/>
      <c r="F13" s="18">
        <v>10249</v>
      </c>
      <c r="G13" s="18"/>
      <c r="H13" s="18">
        <v>10246</v>
      </c>
      <c r="I13" s="18"/>
      <c r="J13" s="18">
        <v>15305</v>
      </c>
    </row>
    <row r="14" spans="1:10" ht="19.5" customHeight="1" x14ac:dyDescent="0.2">
      <c r="A14" s="3" t="s">
        <v>85</v>
      </c>
      <c r="B14" s="17"/>
      <c r="D14" s="22">
        <v>2789</v>
      </c>
      <c r="E14" s="25"/>
      <c r="F14" s="22">
        <v>1595</v>
      </c>
      <c r="G14" s="25"/>
      <c r="H14" s="42">
        <v>52720</v>
      </c>
      <c r="I14" s="25"/>
      <c r="J14" s="42">
        <v>32264</v>
      </c>
    </row>
    <row r="15" spans="1:10" ht="19.5" customHeight="1" x14ac:dyDescent="0.2">
      <c r="A15" s="1" t="s">
        <v>249</v>
      </c>
      <c r="B15" s="8"/>
      <c r="D15" s="43">
        <f>SUM(D10:D14)</f>
        <v>1097752</v>
      </c>
      <c r="E15" s="18"/>
      <c r="F15" s="43">
        <f>SUM(F10:F14)</f>
        <v>967723</v>
      </c>
      <c r="G15" s="18"/>
      <c r="H15" s="43">
        <f>SUM(H10:H14)</f>
        <v>71998</v>
      </c>
      <c r="I15" s="18"/>
      <c r="J15" s="43">
        <f>SUM(J10:J14)</f>
        <v>58086</v>
      </c>
    </row>
    <row r="16" spans="1:10" ht="19.5" customHeight="1" x14ac:dyDescent="0.2">
      <c r="A16" s="1" t="s">
        <v>86</v>
      </c>
      <c r="B16" s="8"/>
      <c r="D16" s="18"/>
      <c r="E16" s="18"/>
      <c r="F16" s="18"/>
      <c r="G16" s="18"/>
      <c r="H16" s="18"/>
      <c r="I16" s="18"/>
      <c r="J16" s="18"/>
    </row>
    <row r="17" spans="1:10" ht="19.5" customHeight="1" x14ac:dyDescent="0.2">
      <c r="A17" s="3" t="s">
        <v>87</v>
      </c>
      <c r="B17" s="8"/>
      <c r="D17" s="18">
        <v>467966</v>
      </c>
      <c r="E17" s="18"/>
      <c r="F17" s="18">
        <v>484242</v>
      </c>
      <c r="G17" s="18"/>
      <c r="H17" s="18">
        <v>5583</v>
      </c>
      <c r="I17" s="18"/>
      <c r="J17" s="18">
        <v>10237</v>
      </c>
    </row>
    <row r="18" spans="1:10" ht="19.5" customHeight="1" x14ac:dyDescent="0.2">
      <c r="A18" s="3" t="s">
        <v>88</v>
      </c>
      <c r="B18" s="17"/>
      <c r="D18" s="18">
        <v>207149</v>
      </c>
      <c r="E18" s="18"/>
      <c r="F18" s="18">
        <v>125086</v>
      </c>
      <c r="G18" s="18"/>
      <c r="H18" s="18">
        <v>0</v>
      </c>
      <c r="I18" s="21"/>
      <c r="J18" s="18">
        <v>0</v>
      </c>
    </row>
    <row r="19" spans="1:10" ht="19.5" customHeight="1" x14ac:dyDescent="0.2">
      <c r="A19" s="3" t="s">
        <v>89</v>
      </c>
      <c r="B19" s="17"/>
      <c r="D19" s="18">
        <v>15513</v>
      </c>
      <c r="E19" s="18"/>
      <c r="F19" s="18">
        <v>11516</v>
      </c>
      <c r="G19" s="18"/>
      <c r="H19" s="18">
        <v>1670</v>
      </c>
      <c r="I19" s="21"/>
      <c r="J19" s="18">
        <v>1628</v>
      </c>
    </row>
    <row r="20" spans="1:10" ht="19.5" customHeight="1" x14ac:dyDescent="0.2">
      <c r="A20" s="3" t="s">
        <v>90</v>
      </c>
      <c r="B20" s="17"/>
      <c r="D20" s="18">
        <v>106950</v>
      </c>
      <c r="E20" s="18"/>
      <c r="F20" s="18">
        <v>94787</v>
      </c>
      <c r="G20" s="18"/>
      <c r="H20" s="18">
        <v>88</v>
      </c>
      <c r="I20" s="21"/>
      <c r="J20" s="18">
        <v>95</v>
      </c>
    </row>
    <row r="21" spans="1:10" ht="19.5" customHeight="1" x14ac:dyDescent="0.2">
      <c r="A21" s="3" t="s">
        <v>91</v>
      </c>
      <c r="B21" s="17">
        <v>25</v>
      </c>
      <c r="D21" s="18">
        <v>323939</v>
      </c>
      <c r="E21" s="18"/>
      <c r="F21" s="18">
        <v>330929</v>
      </c>
      <c r="G21" s="18"/>
      <c r="H21" s="18">
        <v>39921</v>
      </c>
      <c r="I21" s="18"/>
      <c r="J21" s="18">
        <v>40606</v>
      </c>
    </row>
    <row r="22" spans="1:10" ht="19.5" customHeight="1" x14ac:dyDescent="0.2">
      <c r="A22" s="1" t="s">
        <v>92</v>
      </c>
      <c r="B22" s="17"/>
      <c r="D22" s="23">
        <f>SUM(D17:D21)</f>
        <v>1121517</v>
      </c>
      <c r="E22" s="18"/>
      <c r="F22" s="23">
        <f>SUM(F17:F21)</f>
        <v>1046560</v>
      </c>
      <c r="G22" s="18"/>
      <c r="H22" s="23">
        <f>SUM(H17:H21)</f>
        <v>47262</v>
      </c>
      <c r="I22" s="18"/>
      <c r="J22" s="23">
        <f>SUM(J17:J21)</f>
        <v>52566</v>
      </c>
    </row>
    <row r="23" spans="1:10" ht="19.5" customHeight="1" x14ac:dyDescent="0.2">
      <c r="A23" s="1" t="s">
        <v>93</v>
      </c>
      <c r="B23" s="17"/>
      <c r="D23" s="25"/>
      <c r="E23" s="18"/>
      <c r="F23" s="25"/>
      <c r="G23" s="18"/>
      <c r="H23" s="25"/>
      <c r="I23" s="18"/>
      <c r="J23" s="25"/>
    </row>
    <row r="24" spans="1:10" ht="19.5" customHeight="1" x14ac:dyDescent="0.2">
      <c r="A24" s="1" t="s">
        <v>94</v>
      </c>
      <c r="B24" s="17"/>
      <c r="D24" s="44">
        <f>SUM(D15-D22)</f>
        <v>-23765</v>
      </c>
      <c r="E24" s="18"/>
      <c r="F24" s="44">
        <v>-78837</v>
      </c>
      <c r="G24" s="18"/>
      <c r="H24" s="44">
        <f>SUM(H15-H22)</f>
        <v>24736</v>
      </c>
      <c r="I24" s="18"/>
      <c r="J24" s="44">
        <v>5520</v>
      </c>
    </row>
    <row r="25" spans="1:10" s="27" customFormat="1" ht="19.5" customHeight="1" x14ac:dyDescent="0.2">
      <c r="A25" s="27" t="s">
        <v>95</v>
      </c>
      <c r="B25" s="17">
        <v>9</v>
      </c>
      <c r="D25" s="22">
        <v>-1153</v>
      </c>
      <c r="E25" s="25"/>
      <c r="F25" s="22">
        <v>-20931</v>
      </c>
      <c r="G25" s="25"/>
      <c r="H25" s="45">
        <v>0</v>
      </c>
      <c r="I25" s="25"/>
      <c r="J25" s="45">
        <v>0</v>
      </c>
    </row>
    <row r="26" spans="1:10" s="27" customFormat="1" ht="19.5" customHeight="1" x14ac:dyDescent="0.2">
      <c r="A26" s="46" t="s">
        <v>96</v>
      </c>
      <c r="B26" s="47"/>
      <c r="D26" s="48">
        <f>SUM(D24:D25)</f>
        <v>-24918</v>
      </c>
      <c r="E26" s="25"/>
      <c r="F26" s="48">
        <f>SUM(F24:F25)</f>
        <v>-99768</v>
      </c>
      <c r="G26" s="25"/>
      <c r="H26" s="48">
        <f>SUM(H24:H25)</f>
        <v>24736</v>
      </c>
      <c r="I26" s="25"/>
      <c r="J26" s="48">
        <f>SUM(J24:J25)</f>
        <v>5520</v>
      </c>
    </row>
    <row r="27" spans="1:10" ht="19.5" customHeight="1" x14ac:dyDescent="0.2">
      <c r="A27" s="3" t="s">
        <v>97</v>
      </c>
      <c r="B27" s="17"/>
      <c r="D27" s="22">
        <v>-39105</v>
      </c>
      <c r="E27" s="25"/>
      <c r="F27" s="22">
        <v>-42330</v>
      </c>
      <c r="G27" s="25"/>
      <c r="H27" s="22">
        <v>-9526</v>
      </c>
      <c r="I27" s="25"/>
      <c r="J27" s="22">
        <v>-12595</v>
      </c>
    </row>
    <row r="28" spans="1:10" s="27" customFormat="1" ht="19.5" customHeight="1" x14ac:dyDescent="0.2">
      <c r="A28" s="46" t="s">
        <v>114</v>
      </c>
      <c r="B28" s="47"/>
      <c r="D28" s="49">
        <f>SUM(D26:D27)</f>
        <v>-64023</v>
      </c>
      <c r="E28" s="25"/>
      <c r="F28" s="49">
        <f>SUM(F26:F27)</f>
        <v>-142098</v>
      </c>
      <c r="G28" s="25"/>
      <c r="H28" s="49">
        <f>SUM(H26:H27)</f>
        <v>15210</v>
      </c>
      <c r="I28" s="25"/>
      <c r="J28" s="49">
        <f>SUM(J26:J27)</f>
        <v>-7075</v>
      </c>
    </row>
    <row r="29" spans="1:10" ht="19.5" customHeight="1" x14ac:dyDescent="0.2">
      <c r="A29" s="3" t="s">
        <v>98</v>
      </c>
      <c r="B29" s="17">
        <v>18</v>
      </c>
      <c r="D29" s="22">
        <v>10698</v>
      </c>
      <c r="E29" s="18"/>
      <c r="F29" s="22">
        <v>-12484</v>
      </c>
      <c r="G29" s="18"/>
      <c r="H29" s="42">
        <v>2306</v>
      </c>
      <c r="I29" s="18"/>
      <c r="J29" s="42">
        <v>1002</v>
      </c>
    </row>
    <row r="30" spans="1:10" ht="19.5" customHeight="1" thickBot="1" x14ac:dyDescent="0.25">
      <c r="A30" s="1" t="s">
        <v>99</v>
      </c>
      <c r="B30" s="8"/>
      <c r="D30" s="50">
        <f>SUM(D28:D29)</f>
        <v>-53325</v>
      </c>
      <c r="E30" s="18"/>
      <c r="F30" s="50">
        <f>SUM(F28:F29)</f>
        <v>-154582</v>
      </c>
      <c r="G30" s="18"/>
      <c r="H30" s="50">
        <f>SUM(H28:H29)</f>
        <v>17516</v>
      </c>
      <c r="I30" s="18"/>
      <c r="J30" s="50">
        <f>SUM(J28:J29)</f>
        <v>-6073</v>
      </c>
    </row>
    <row r="31" spans="1:10" ht="18.75" customHeight="1" thickTop="1" x14ac:dyDescent="0.2">
      <c r="A31" s="1"/>
      <c r="B31" s="8"/>
      <c r="D31" s="31"/>
      <c r="E31" s="18"/>
      <c r="F31" s="31"/>
      <c r="G31" s="18"/>
      <c r="H31" s="31"/>
      <c r="I31" s="18"/>
      <c r="J31" s="31"/>
    </row>
    <row r="32" spans="1:10" ht="21" customHeight="1" x14ac:dyDescent="0.2">
      <c r="A32" s="1" t="s">
        <v>100</v>
      </c>
      <c r="B32" s="8"/>
      <c r="D32" s="31"/>
      <c r="E32" s="18"/>
      <c r="F32" s="31"/>
      <c r="G32" s="18"/>
      <c r="H32" s="31"/>
      <c r="I32" s="4"/>
      <c r="J32" s="31"/>
    </row>
    <row r="33" spans="1:10" ht="21" customHeight="1" thickBot="1" x14ac:dyDescent="0.25">
      <c r="A33" s="3" t="s">
        <v>101</v>
      </c>
      <c r="B33" s="8"/>
      <c r="D33" s="51">
        <v>-48328</v>
      </c>
      <c r="E33" s="4"/>
      <c r="F33" s="51">
        <v>-151978</v>
      </c>
      <c r="G33" s="4"/>
      <c r="H33" s="52">
        <f>H30</f>
        <v>17516</v>
      </c>
      <c r="I33" s="4"/>
      <c r="J33" s="52">
        <f>J30</f>
        <v>-6073</v>
      </c>
    </row>
    <row r="34" spans="1:10" ht="21" customHeight="1" thickTop="1" x14ac:dyDescent="0.2">
      <c r="A34" s="3" t="s">
        <v>102</v>
      </c>
      <c r="B34" s="8"/>
      <c r="D34" s="53">
        <v>-4997</v>
      </c>
      <c r="E34" s="4"/>
      <c r="F34" s="53">
        <v>-2604</v>
      </c>
      <c r="G34" s="4"/>
      <c r="H34" s="31"/>
      <c r="I34" s="4"/>
      <c r="J34" s="31"/>
    </row>
    <row r="35" spans="1:10" ht="21" customHeight="1" thickBot="1" x14ac:dyDescent="0.25">
      <c r="B35" s="8"/>
      <c r="D35" s="50">
        <f>SUM(D33:D34)</f>
        <v>-53325</v>
      </c>
      <c r="E35" s="4"/>
      <c r="F35" s="50">
        <f>SUM(F33:F34)</f>
        <v>-154582</v>
      </c>
      <c r="G35" s="4"/>
      <c r="H35" s="31"/>
      <c r="I35" s="4"/>
      <c r="J35" s="31"/>
    </row>
    <row r="36" spans="1:10" ht="21" customHeight="1" thickTop="1" x14ac:dyDescent="0.2">
      <c r="B36" s="8"/>
      <c r="D36" s="31"/>
      <c r="E36" s="4"/>
      <c r="F36" s="31"/>
      <c r="G36" s="4"/>
      <c r="H36" s="31"/>
      <c r="I36" s="4"/>
      <c r="J36" s="31"/>
    </row>
    <row r="37" spans="1:10" ht="21" customHeight="1" x14ac:dyDescent="0.2">
      <c r="A37" s="1" t="s">
        <v>103</v>
      </c>
      <c r="B37" s="17">
        <v>19</v>
      </c>
      <c r="J37" s="31"/>
    </row>
    <row r="38" spans="1:10" ht="21" customHeight="1" thickBot="1" x14ac:dyDescent="0.25">
      <c r="A38" s="3" t="s">
        <v>104</v>
      </c>
      <c r="B38" s="8"/>
      <c r="D38" s="54">
        <f>D33/166682701*1000</f>
        <v>-0.28994010602216003</v>
      </c>
      <c r="E38" s="55"/>
      <c r="F38" s="54">
        <f>F33/166682701*1000</f>
        <v>-0.91178028126626043</v>
      </c>
      <c r="G38" s="55"/>
      <c r="H38" s="54">
        <f>H33/166682701*1000</f>
        <v>0.10508589010685637</v>
      </c>
      <c r="I38" s="55"/>
      <c r="J38" s="54">
        <f>J33/166682701*1000</f>
        <v>-3.643449478299491E-2</v>
      </c>
    </row>
    <row r="39" spans="1:10" ht="20.25" customHeight="1" thickTop="1" x14ac:dyDescent="0.2"/>
    <row r="40" spans="1:10" ht="13.5" customHeight="1" x14ac:dyDescent="0.2">
      <c r="B40" s="8"/>
      <c r="D40" s="56"/>
      <c r="F40" s="56"/>
      <c r="G40" s="55"/>
      <c r="H40" s="56"/>
      <c r="J40" s="56"/>
    </row>
    <row r="41" spans="1:10" ht="21" customHeight="1" x14ac:dyDescent="0.2">
      <c r="A41" s="3" t="s">
        <v>35</v>
      </c>
    </row>
    <row r="42" spans="1:10" s="1" customFormat="1" ht="19.5" customHeight="1" x14ac:dyDescent="0.2">
      <c r="D42" s="2"/>
      <c r="F42" s="2"/>
      <c r="H42" s="2"/>
      <c r="J42" s="30" t="s">
        <v>78</v>
      </c>
    </row>
    <row r="43" spans="1:10" s="1" customFormat="1" ht="19.5" customHeight="1" x14ac:dyDescent="0.2">
      <c r="A43" s="1" t="s">
        <v>0</v>
      </c>
      <c r="D43" s="2"/>
      <c r="F43" s="2"/>
      <c r="H43" s="2"/>
      <c r="J43" s="2"/>
    </row>
    <row r="44" spans="1:10" s="1" customFormat="1" ht="21" customHeight="1" x14ac:dyDescent="0.2">
      <c r="A44" s="1" t="s">
        <v>105</v>
      </c>
      <c r="D44" s="2"/>
      <c r="F44" s="2"/>
      <c r="H44" s="2"/>
      <c r="J44" s="2"/>
    </row>
    <row r="45" spans="1:10" s="1" customFormat="1" ht="21" customHeight="1" x14ac:dyDescent="0.2">
      <c r="A45" s="1" t="s">
        <v>116</v>
      </c>
      <c r="D45" s="2"/>
      <c r="F45" s="2"/>
      <c r="H45" s="2"/>
      <c r="J45" s="2"/>
    </row>
    <row r="46" spans="1:10" s="8" customFormat="1" ht="21" customHeight="1" x14ac:dyDescent="0.2">
      <c r="D46" s="4"/>
      <c r="E46" s="3"/>
      <c r="F46" s="4"/>
      <c r="G46" s="3"/>
      <c r="H46" s="5"/>
      <c r="I46" s="3"/>
      <c r="J46" s="5" t="s">
        <v>2</v>
      </c>
    </row>
    <row r="47" spans="1:10" s="7" customFormat="1" ht="21" customHeight="1" x14ac:dyDescent="0.2">
      <c r="D47" s="39"/>
      <c r="E47" s="40" t="s">
        <v>3</v>
      </c>
      <c r="F47" s="39"/>
      <c r="H47" s="39"/>
      <c r="I47" s="40" t="s">
        <v>4</v>
      </c>
      <c r="J47" s="39"/>
    </row>
    <row r="48" spans="1:10" s="8" customFormat="1" ht="21" customHeight="1" x14ac:dyDescent="0.2">
      <c r="B48" s="9" t="s">
        <v>5</v>
      </c>
      <c r="D48" s="11">
        <v>2018</v>
      </c>
      <c r="E48" s="12"/>
      <c r="F48" s="11" t="s">
        <v>117</v>
      </c>
      <c r="G48" s="41"/>
      <c r="H48" s="11">
        <v>2018</v>
      </c>
      <c r="I48" s="12"/>
      <c r="J48" s="11" t="s">
        <v>117</v>
      </c>
    </row>
    <row r="49" spans="1:10" s="8" customFormat="1" ht="21" customHeight="1" x14ac:dyDescent="0.2">
      <c r="B49" s="9"/>
      <c r="D49" s="11"/>
      <c r="E49" s="12"/>
      <c r="F49" s="11"/>
      <c r="G49" s="41"/>
      <c r="H49" s="11"/>
      <c r="I49" s="12"/>
      <c r="J49" s="11"/>
    </row>
    <row r="50" spans="1:10" ht="21" customHeight="1" thickBot="1" x14ac:dyDescent="0.25">
      <c r="A50" s="1" t="s">
        <v>99</v>
      </c>
      <c r="B50" s="8"/>
      <c r="D50" s="29">
        <f>SUM(D30)</f>
        <v>-53325</v>
      </c>
      <c r="E50" s="31"/>
      <c r="F50" s="29">
        <f>SUM(F30)</f>
        <v>-154582</v>
      </c>
      <c r="G50" s="31"/>
      <c r="H50" s="29">
        <f>SUM(H30)</f>
        <v>17516</v>
      </c>
      <c r="I50" s="31"/>
      <c r="J50" s="29">
        <f>SUM(J30)</f>
        <v>-6073</v>
      </c>
    </row>
    <row r="51" spans="1:10" ht="21" customHeight="1" thickTop="1" x14ac:dyDescent="0.2">
      <c r="B51" s="8"/>
      <c r="D51" s="31"/>
      <c r="E51" s="31"/>
      <c r="F51" s="31"/>
      <c r="G51" s="31"/>
      <c r="H51" s="31"/>
      <c r="I51" s="31"/>
      <c r="J51" s="31"/>
    </row>
    <row r="52" spans="1:10" ht="21" customHeight="1" x14ac:dyDescent="0.2">
      <c r="A52" s="1" t="s">
        <v>250</v>
      </c>
      <c r="B52" s="8"/>
      <c r="D52" s="31"/>
      <c r="E52" s="31"/>
      <c r="F52" s="31"/>
      <c r="G52" s="31"/>
      <c r="H52" s="31"/>
      <c r="I52" s="31"/>
      <c r="J52" s="31"/>
    </row>
    <row r="53" spans="1:10" ht="21" customHeight="1" x14ac:dyDescent="0.2">
      <c r="A53" s="32" t="s">
        <v>106</v>
      </c>
      <c r="B53" s="8"/>
      <c r="D53" s="31"/>
      <c r="E53" s="31"/>
      <c r="F53" s="31"/>
      <c r="G53" s="31"/>
      <c r="H53" s="31"/>
      <c r="I53" s="31"/>
      <c r="J53" s="31"/>
    </row>
    <row r="54" spans="1:10" ht="21" customHeight="1" x14ac:dyDescent="0.2">
      <c r="A54" s="32" t="s">
        <v>107</v>
      </c>
      <c r="B54" s="8"/>
      <c r="D54" s="31"/>
      <c r="E54" s="31"/>
      <c r="F54" s="31"/>
      <c r="G54" s="31"/>
      <c r="H54" s="31"/>
      <c r="I54" s="31"/>
      <c r="J54" s="31"/>
    </row>
    <row r="55" spans="1:10" ht="21" customHeight="1" x14ac:dyDescent="0.2">
      <c r="A55" s="3" t="s">
        <v>108</v>
      </c>
      <c r="B55" s="17"/>
      <c r="D55" s="31"/>
      <c r="E55" s="27"/>
      <c r="F55" s="31"/>
      <c r="G55" s="27"/>
      <c r="H55" s="31"/>
      <c r="I55" s="27"/>
      <c r="J55" s="31"/>
    </row>
    <row r="56" spans="1:10" ht="21" customHeight="1" x14ac:dyDescent="0.2">
      <c r="A56" s="3" t="s">
        <v>109</v>
      </c>
      <c r="B56" s="8"/>
      <c r="D56" s="57">
        <v>-1307</v>
      </c>
      <c r="E56" s="58"/>
      <c r="F56" s="57">
        <v>841</v>
      </c>
      <c r="G56" s="58"/>
      <c r="H56" s="30">
        <v>0</v>
      </c>
      <c r="I56" s="58"/>
      <c r="J56" s="30">
        <v>0</v>
      </c>
    </row>
    <row r="57" spans="1:10" ht="21" customHeight="1" x14ac:dyDescent="0.2">
      <c r="A57" s="3" t="s">
        <v>110</v>
      </c>
      <c r="B57" s="17">
        <v>9</v>
      </c>
      <c r="D57" s="30">
        <v>2898</v>
      </c>
      <c r="E57" s="58"/>
      <c r="F57" s="30">
        <v>7532</v>
      </c>
      <c r="G57" s="58"/>
      <c r="H57" s="30">
        <v>0</v>
      </c>
      <c r="I57" s="58"/>
      <c r="J57" s="30">
        <v>0</v>
      </c>
    </row>
    <row r="58" spans="1:10" ht="21" customHeight="1" x14ac:dyDescent="0.2">
      <c r="A58" s="1" t="s">
        <v>251</v>
      </c>
      <c r="B58" s="17"/>
      <c r="D58" s="59">
        <f>SUM(D56:D57)</f>
        <v>1591</v>
      </c>
      <c r="E58" s="25"/>
      <c r="F58" s="59">
        <f>SUM(F56:F57)</f>
        <v>8373</v>
      </c>
      <c r="G58" s="25"/>
      <c r="H58" s="59">
        <f>SUM(H56:H57)</f>
        <v>0</v>
      </c>
      <c r="I58" s="25"/>
      <c r="J58" s="59">
        <f>SUM(J56:J57)</f>
        <v>0</v>
      </c>
    </row>
    <row r="59" spans="1:10" ht="21" customHeight="1" x14ac:dyDescent="0.2">
      <c r="A59" s="1"/>
      <c r="B59" s="8"/>
      <c r="D59" s="56"/>
      <c r="E59" s="27"/>
      <c r="F59" s="56"/>
      <c r="G59" s="56"/>
      <c r="H59" s="56"/>
      <c r="I59" s="27"/>
      <c r="J59" s="56"/>
    </row>
    <row r="60" spans="1:10" ht="21" customHeight="1" thickBot="1" x14ac:dyDescent="0.25">
      <c r="A60" s="1" t="s">
        <v>111</v>
      </c>
      <c r="B60" s="8"/>
      <c r="D60" s="29">
        <f>+D50+D58</f>
        <v>-51734</v>
      </c>
      <c r="E60" s="31"/>
      <c r="F60" s="29">
        <f>+F50+F58</f>
        <v>-146209</v>
      </c>
      <c r="G60" s="4"/>
      <c r="H60" s="29">
        <f>+H50+H58</f>
        <v>17516</v>
      </c>
      <c r="I60" s="4"/>
      <c r="J60" s="29">
        <f>+J50+J58</f>
        <v>-6073</v>
      </c>
    </row>
    <row r="61" spans="1:10" ht="21" customHeight="1" thickTop="1" x14ac:dyDescent="0.2">
      <c r="B61" s="8"/>
      <c r="D61" s="56"/>
      <c r="E61" s="27"/>
      <c r="F61" s="56"/>
      <c r="G61" s="55"/>
      <c r="H61" s="56"/>
      <c r="J61" s="56"/>
    </row>
    <row r="62" spans="1:10" ht="21" customHeight="1" x14ac:dyDescent="0.2">
      <c r="A62" s="1" t="s">
        <v>112</v>
      </c>
      <c r="B62" s="8"/>
      <c r="D62" s="56"/>
      <c r="E62" s="27"/>
      <c r="F62" s="56"/>
      <c r="G62" s="55"/>
      <c r="H62" s="56"/>
      <c r="J62" s="56"/>
    </row>
    <row r="63" spans="1:10" ht="21" customHeight="1" thickBot="1" x14ac:dyDescent="0.25">
      <c r="A63" s="3" t="s">
        <v>101</v>
      </c>
      <c r="B63" s="8"/>
      <c r="D63" s="51">
        <v>-46896</v>
      </c>
      <c r="E63" s="51"/>
      <c r="F63" s="51">
        <v>-143504</v>
      </c>
      <c r="G63" s="55"/>
      <c r="H63" s="52">
        <f>H60-H64</f>
        <v>17516</v>
      </c>
      <c r="I63" s="18"/>
      <c r="J63" s="52">
        <f>J60-J64</f>
        <v>-6073</v>
      </c>
    </row>
    <row r="64" spans="1:10" ht="21" customHeight="1" thickTop="1" x14ac:dyDescent="0.2">
      <c r="A64" s="3" t="s">
        <v>102</v>
      </c>
      <c r="B64" s="8"/>
      <c r="D64" s="53">
        <v>-4838</v>
      </c>
      <c r="E64" s="51"/>
      <c r="F64" s="53">
        <v>-2705</v>
      </c>
      <c r="G64" s="55"/>
      <c r="H64" s="56"/>
      <c r="J64" s="56"/>
    </row>
    <row r="65" spans="1:10" ht="21" customHeight="1" thickBot="1" x14ac:dyDescent="0.25">
      <c r="B65" s="8"/>
      <c r="D65" s="50">
        <f>SUM(D63:D64)</f>
        <v>-51734</v>
      </c>
      <c r="E65" s="31"/>
      <c r="F65" s="50">
        <f>SUM(F63:F64)</f>
        <v>-146209</v>
      </c>
      <c r="G65" s="55"/>
      <c r="H65" s="56"/>
      <c r="J65" s="56"/>
    </row>
    <row r="66" spans="1:10" ht="21" customHeight="1" thickTop="1" x14ac:dyDescent="0.2">
      <c r="B66" s="8"/>
      <c r="D66" s="31"/>
      <c r="E66" s="31"/>
      <c r="F66" s="25"/>
      <c r="G66" s="55"/>
      <c r="H66" s="56"/>
      <c r="J66" s="56"/>
    </row>
    <row r="67" spans="1:10" ht="21" customHeight="1" x14ac:dyDescent="0.2">
      <c r="A67" s="3" t="s">
        <v>35</v>
      </c>
    </row>
    <row r="68" spans="1:10" s="1" customFormat="1" ht="21" customHeight="1" x14ac:dyDescent="0.2">
      <c r="D68" s="2"/>
      <c r="F68" s="2"/>
      <c r="H68" s="2"/>
      <c r="J68" s="30" t="s">
        <v>78</v>
      </c>
    </row>
    <row r="69" spans="1:10" ht="21" customHeight="1" x14ac:dyDescent="0.2">
      <c r="A69" s="1" t="s">
        <v>0</v>
      </c>
      <c r="B69" s="1"/>
      <c r="C69" s="1"/>
      <c r="D69" s="2"/>
      <c r="E69" s="1"/>
      <c r="F69" s="2"/>
      <c r="G69" s="1"/>
      <c r="H69" s="2"/>
      <c r="I69" s="1"/>
      <c r="J69" s="2"/>
    </row>
    <row r="70" spans="1:10" ht="21" customHeight="1" x14ac:dyDescent="0.2">
      <c r="A70" s="1" t="s">
        <v>79</v>
      </c>
      <c r="B70" s="1"/>
      <c r="C70" s="1"/>
      <c r="D70" s="2"/>
      <c r="E70" s="1"/>
      <c r="F70" s="2"/>
      <c r="G70" s="1"/>
      <c r="H70" s="2"/>
      <c r="I70" s="1"/>
      <c r="J70" s="2"/>
    </row>
    <row r="71" spans="1:10" ht="21" customHeight="1" x14ac:dyDescent="0.2">
      <c r="A71" s="1" t="s">
        <v>118</v>
      </c>
      <c r="B71" s="1"/>
      <c r="C71" s="1"/>
      <c r="D71" s="2"/>
      <c r="E71" s="1"/>
      <c r="F71" s="2"/>
      <c r="G71" s="1"/>
      <c r="H71" s="2"/>
      <c r="I71" s="1"/>
      <c r="J71" s="2"/>
    </row>
    <row r="72" spans="1:10" ht="21" customHeight="1" x14ac:dyDescent="0.2">
      <c r="A72" s="8"/>
      <c r="B72" s="8"/>
      <c r="C72" s="8"/>
      <c r="H72" s="5"/>
      <c r="J72" s="5" t="s">
        <v>80</v>
      </c>
    </row>
    <row r="73" spans="1:10" ht="21" customHeight="1" x14ac:dyDescent="0.2">
      <c r="A73" s="7"/>
      <c r="B73" s="7"/>
      <c r="C73" s="7"/>
      <c r="D73" s="39"/>
      <c r="E73" s="40" t="s">
        <v>3</v>
      </c>
      <c r="F73" s="39"/>
      <c r="G73" s="7"/>
      <c r="H73" s="39"/>
      <c r="I73" s="40" t="s">
        <v>4</v>
      </c>
      <c r="J73" s="39"/>
    </row>
    <row r="74" spans="1:10" ht="21" customHeight="1" x14ac:dyDescent="0.2">
      <c r="A74" s="8"/>
      <c r="B74" s="9" t="s">
        <v>5</v>
      </c>
      <c r="C74" s="8"/>
      <c r="D74" s="11">
        <v>2018</v>
      </c>
      <c r="E74" s="12"/>
      <c r="F74" s="11" t="s">
        <v>117</v>
      </c>
      <c r="G74" s="41"/>
      <c r="H74" s="11">
        <v>2018</v>
      </c>
      <c r="I74" s="12"/>
      <c r="J74" s="11" t="s">
        <v>117</v>
      </c>
    </row>
    <row r="75" spans="1:10" ht="21" customHeight="1" x14ac:dyDescent="0.2">
      <c r="A75" s="8"/>
      <c r="B75" s="9"/>
      <c r="C75" s="8"/>
      <c r="D75" s="12"/>
      <c r="E75" s="12"/>
      <c r="F75" s="12"/>
      <c r="G75" s="41"/>
      <c r="H75" s="12"/>
      <c r="I75" s="12"/>
      <c r="J75" s="12"/>
    </row>
    <row r="76" spans="1:10" ht="21" customHeight="1" x14ac:dyDescent="0.2">
      <c r="A76" s="1" t="s">
        <v>248</v>
      </c>
    </row>
    <row r="77" spans="1:10" ht="21" customHeight="1" x14ac:dyDescent="0.2">
      <c r="A77" s="3" t="s">
        <v>81</v>
      </c>
      <c r="B77" s="8"/>
      <c r="D77" s="18">
        <v>1963130</v>
      </c>
      <c r="E77" s="18"/>
      <c r="F77" s="18">
        <v>1927617</v>
      </c>
      <c r="G77" s="18"/>
      <c r="H77" s="18">
        <v>25265</v>
      </c>
      <c r="I77" s="18"/>
      <c r="J77" s="18">
        <v>25959</v>
      </c>
    </row>
    <row r="78" spans="1:10" ht="21" customHeight="1" x14ac:dyDescent="0.2">
      <c r="A78" s="3" t="s">
        <v>82</v>
      </c>
      <c r="B78" s="17"/>
      <c r="D78" s="18">
        <v>584903</v>
      </c>
      <c r="E78" s="18"/>
      <c r="F78" s="18">
        <v>319485</v>
      </c>
      <c r="G78" s="18"/>
      <c r="H78" s="24">
        <v>0</v>
      </c>
      <c r="I78" s="21"/>
      <c r="J78" s="24">
        <v>0</v>
      </c>
    </row>
    <row r="79" spans="1:10" ht="21" customHeight="1" x14ac:dyDescent="0.2">
      <c r="A79" s="3" t="s">
        <v>83</v>
      </c>
      <c r="B79" s="17"/>
      <c r="D79" s="18">
        <v>50877</v>
      </c>
      <c r="E79" s="18"/>
      <c r="F79" s="18">
        <v>50897</v>
      </c>
      <c r="G79" s="18"/>
      <c r="H79" s="30">
        <v>10466</v>
      </c>
      <c r="I79" s="21"/>
      <c r="J79" s="30">
        <v>11498</v>
      </c>
    </row>
    <row r="80" spans="1:10" ht="21" customHeight="1" x14ac:dyDescent="0.2">
      <c r="A80" s="3" t="s">
        <v>84</v>
      </c>
      <c r="B80" s="17"/>
      <c r="D80" s="18">
        <v>16487</v>
      </c>
      <c r="E80" s="18"/>
      <c r="F80" s="18">
        <v>19125</v>
      </c>
      <c r="G80" s="18"/>
      <c r="H80" s="18">
        <v>20935</v>
      </c>
      <c r="I80" s="18"/>
      <c r="J80" s="18">
        <v>31767</v>
      </c>
    </row>
    <row r="81" spans="1:10" ht="21" customHeight="1" x14ac:dyDescent="0.2">
      <c r="A81" s="3" t="s">
        <v>85</v>
      </c>
      <c r="B81" s="17"/>
      <c r="D81" s="22">
        <v>8820</v>
      </c>
      <c r="E81" s="25"/>
      <c r="F81" s="22">
        <v>6479</v>
      </c>
      <c r="G81" s="25"/>
      <c r="H81" s="42">
        <v>82966</v>
      </c>
      <c r="I81" s="25"/>
      <c r="J81" s="42">
        <v>46028</v>
      </c>
    </row>
    <row r="82" spans="1:10" ht="21" customHeight="1" x14ac:dyDescent="0.2">
      <c r="A82" s="1" t="s">
        <v>249</v>
      </c>
      <c r="B82" s="8"/>
      <c r="D82" s="23">
        <f>SUM(D77:D81)</f>
        <v>2624217</v>
      </c>
      <c r="E82" s="18"/>
      <c r="F82" s="23">
        <f>SUM(F77:F81)</f>
        <v>2323603</v>
      </c>
      <c r="G82" s="18"/>
      <c r="H82" s="23">
        <f>SUM(H77:H81)</f>
        <v>139632</v>
      </c>
      <c r="I82" s="18"/>
      <c r="J82" s="23">
        <f>SUM(J77:J81)</f>
        <v>115252</v>
      </c>
    </row>
    <row r="83" spans="1:10" ht="21" customHeight="1" x14ac:dyDescent="0.2">
      <c r="A83" s="1" t="s">
        <v>86</v>
      </c>
      <c r="B83" s="8"/>
      <c r="D83" s="18"/>
      <c r="E83" s="18"/>
      <c r="F83" s="18"/>
      <c r="G83" s="18"/>
      <c r="H83" s="18"/>
      <c r="I83" s="18"/>
      <c r="J83" s="18"/>
    </row>
    <row r="84" spans="1:10" ht="21" customHeight="1" x14ac:dyDescent="0.2">
      <c r="A84" s="3" t="s">
        <v>87</v>
      </c>
      <c r="B84" s="8"/>
      <c r="D84" s="18">
        <v>1081588</v>
      </c>
      <c r="E84" s="18"/>
      <c r="F84" s="18">
        <v>1054533</v>
      </c>
      <c r="G84" s="18"/>
      <c r="H84" s="18">
        <v>16728</v>
      </c>
      <c r="I84" s="18"/>
      <c r="J84" s="18">
        <v>21396</v>
      </c>
    </row>
    <row r="85" spans="1:10" ht="21" customHeight="1" x14ac:dyDescent="0.2">
      <c r="A85" s="3" t="s">
        <v>88</v>
      </c>
      <c r="B85" s="17"/>
      <c r="D85" s="18">
        <v>359323</v>
      </c>
      <c r="E85" s="18"/>
      <c r="F85" s="18">
        <v>213194</v>
      </c>
      <c r="G85" s="18"/>
      <c r="H85" s="18">
        <v>0</v>
      </c>
      <c r="I85" s="21"/>
      <c r="J85" s="18">
        <v>0</v>
      </c>
    </row>
    <row r="86" spans="1:10" ht="21" customHeight="1" x14ac:dyDescent="0.2">
      <c r="A86" s="3" t="s">
        <v>89</v>
      </c>
      <c r="B86" s="17"/>
      <c r="D86" s="18">
        <v>25897</v>
      </c>
      <c r="E86" s="18"/>
      <c r="F86" s="18">
        <v>25694</v>
      </c>
      <c r="G86" s="18"/>
      <c r="H86" s="18">
        <v>3279</v>
      </c>
      <c r="I86" s="21"/>
      <c r="J86" s="18">
        <v>3276</v>
      </c>
    </row>
    <row r="87" spans="1:10" ht="21" customHeight="1" x14ac:dyDescent="0.2">
      <c r="A87" s="3" t="s">
        <v>90</v>
      </c>
      <c r="B87" s="17"/>
      <c r="D87" s="18">
        <v>216519</v>
      </c>
      <c r="E87" s="18"/>
      <c r="F87" s="18">
        <v>189761</v>
      </c>
      <c r="G87" s="18"/>
      <c r="H87" s="18">
        <v>396</v>
      </c>
      <c r="I87" s="21"/>
      <c r="J87" s="18">
        <v>156</v>
      </c>
    </row>
    <row r="88" spans="1:10" ht="21" customHeight="1" x14ac:dyDescent="0.2">
      <c r="A88" s="3" t="s">
        <v>91</v>
      </c>
      <c r="B88" s="17" t="s">
        <v>241</v>
      </c>
      <c r="D88" s="18">
        <v>798476</v>
      </c>
      <c r="E88" s="18"/>
      <c r="F88" s="18">
        <v>734109</v>
      </c>
      <c r="G88" s="18"/>
      <c r="H88" s="22">
        <v>93058</v>
      </c>
      <c r="I88" s="18"/>
      <c r="J88" s="22">
        <v>89181</v>
      </c>
    </row>
    <row r="89" spans="1:10" ht="21" customHeight="1" x14ac:dyDescent="0.2">
      <c r="A89" s="1" t="s">
        <v>92</v>
      </c>
      <c r="B89" s="17"/>
      <c r="D89" s="59">
        <f>SUM(D84:D88)</f>
        <v>2481803</v>
      </c>
      <c r="E89" s="18"/>
      <c r="F89" s="59">
        <f>SUM(F84:F88)</f>
        <v>2217291</v>
      </c>
      <c r="G89" s="18"/>
      <c r="H89" s="59">
        <f>SUM(H84:H88)</f>
        <v>113461</v>
      </c>
      <c r="I89" s="18"/>
      <c r="J89" s="59">
        <f>SUM(J84:J88)</f>
        <v>114009</v>
      </c>
    </row>
    <row r="90" spans="1:10" ht="21" customHeight="1" x14ac:dyDescent="0.2">
      <c r="A90" s="1" t="s">
        <v>237</v>
      </c>
      <c r="B90" s="17"/>
      <c r="D90" s="25"/>
      <c r="E90" s="18"/>
      <c r="F90" s="25"/>
      <c r="G90" s="18"/>
      <c r="H90" s="25"/>
      <c r="I90" s="18"/>
      <c r="J90" s="25"/>
    </row>
    <row r="91" spans="1:10" ht="21" customHeight="1" x14ac:dyDescent="0.2">
      <c r="A91" s="1" t="s">
        <v>94</v>
      </c>
      <c r="B91" s="17"/>
      <c r="D91" s="44">
        <f>SUM(D82-D89)</f>
        <v>142414</v>
      </c>
      <c r="E91" s="18"/>
      <c r="F91" s="44">
        <f>SUM(F82-F89)</f>
        <v>106312</v>
      </c>
      <c r="G91" s="18"/>
      <c r="H91" s="44">
        <f>SUM(H82-H89)</f>
        <v>26171</v>
      </c>
      <c r="I91" s="18"/>
      <c r="J91" s="44">
        <f>SUM(J82-J89)</f>
        <v>1243</v>
      </c>
    </row>
    <row r="92" spans="1:10" ht="21" customHeight="1" x14ac:dyDescent="0.2">
      <c r="A92" s="27" t="s">
        <v>238</v>
      </c>
      <c r="B92" s="17">
        <v>9</v>
      </c>
      <c r="C92" s="27"/>
      <c r="D92" s="22">
        <v>40241</v>
      </c>
      <c r="E92" s="25"/>
      <c r="F92" s="22">
        <v>-21997</v>
      </c>
      <c r="G92" s="25"/>
      <c r="H92" s="45">
        <v>0</v>
      </c>
      <c r="I92" s="25"/>
      <c r="J92" s="45">
        <v>0</v>
      </c>
    </row>
    <row r="93" spans="1:10" ht="21" customHeight="1" x14ac:dyDescent="0.2">
      <c r="A93" s="46" t="s">
        <v>113</v>
      </c>
      <c r="B93" s="47"/>
      <c r="C93" s="27"/>
      <c r="D93" s="48">
        <f>SUM(D91:D92)</f>
        <v>182655</v>
      </c>
      <c r="E93" s="25"/>
      <c r="F93" s="48">
        <f>SUM(F91:F92)</f>
        <v>84315</v>
      </c>
      <c r="G93" s="25"/>
      <c r="H93" s="48">
        <f>SUM(H91:H92)</f>
        <v>26171</v>
      </c>
      <c r="I93" s="25"/>
      <c r="J93" s="48">
        <f>SUM(J91:J92)</f>
        <v>1243</v>
      </c>
    </row>
    <row r="94" spans="1:10" ht="21" customHeight="1" x14ac:dyDescent="0.2">
      <c r="A94" s="3" t="s">
        <v>97</v>
      </c>
      <c r="B94" s="17"/>
      <c r="D94" s="22">
        <v>-80120</v>
      </c>
      <c r="E94" s="25"/>
      <c r="F94" s="22">
        <v>-89337</v>
      </c>
      <c r="G94" s="25"/>
      <c r="H94" s="22">
        <v>-19244</v>
      </c>
      <c r="I94" s="25"/>
      <c r="J94" s="22">
        <v>-26247</v>
      </c>
    </row>
    <row r="95" spans="1:10" ht="21" customHeight="1" x14ac:dyDescent="0.2">
      <c r="A95" s="46" t="s">
        <v>114</v>
      </c>
      <c r="B95" s="47"/>
      <c r="C95" s="27"/>
      <c r="D95" s="49">
        <f>SUM(D93:D94)</f>
        <v>102535</v>
      </c>
      <c r="E95" s="25"/>
      <c r="F95" s="49">
        <f>SUM(F93:F94)</f>
        <v>-5022</v>
      </c>
      <c r="G95" s="25"/>
      <c r="H95" s="49">
        <f>SUM(H93:H94)</f>
        <v>6927</v>
      </c>
      <c r="I95" s="25"/>
      <c r="J95" s="49">
        <f>SUM(J93:J94)</f>
        <v>-25004</v>
      </c>
    </row>
    <row r="96" spans="1:10" ht="21" customHeight="1" x14ac:dyDescent="0.2">
      <c r="A96" s="3" t="s">
        <v>98</v>
      </c>
      <c r="B96" s="17">
        <v>18</v>
      </c>
      <c r="D96" s="22">
        <v>-36362</v>
      </c>
      <c r="E96" s="18"/>
      <c r="F96" s="22">
        <v>-38603</v>
      </c>
      <c r="G96" s="18"/>
      <c r="H96" s="42">
        <v>3506</v>
      </c>
      <c r="I96" s="18"/>
      <c r="J96" s="42">
        <v>2101</v>
      </c>
    </row>
    <row r="97" spans="1:10" ht="21" customHeight="1" thickBot="1" x14ac:dyDescent="0.25">
      <c r="A97" s="1" t="s">
        <v>99</v>
      </c>
      <c r="B97" s="8"/>
      <c r="D97" s="50">
        <f>SUM(D95:D96)</f>
        <v>66173</v>
      </c>
      <c r="E97" s="18"/>
      <c r="F97" s="50">
        <f>SUM(F95:F96)</f>
        <v>-43625</v>
      </c>
      <c r="G97" s="18"/>
      <c r="H97" s="50">
        <f>SUM(H95:H96)</f>
        <v>10433</v>
      </c>
      <c r="I97" s="18"/>
      <c r="J97" s="50">
        <f>SUM(J95:J96)</f>
        <v>-22903</v>
      </c>
    </row>
    <row r="98" spans="1:10" ht="21" customHeight="1" thickTop="1" x14ac:dyDescent="0.2">
      <c r="A98" s="1"/>
      <c r="B98" s="8"/>
      <c r="D98" s="31"/>
      <c r="E98" s="18"/>
      <c r="F98" s="31"/>
      <c r="G98" s="18"/>
      <c r="H98" s="31"/>
      <c r="I98" s="18"/>
      <c r="J98" s="31"/>
    </row>
    <row r="99" spans="1:10" ht="21" customHeight="1" x14ac:dyDescent="0.2">
      <c r="A99" s="1" t="s">
        <v>100</v>
      </c>
      <c r="B99" s="8"/>
      <c r="D99" s="31"/>
      <c r="E99" s="18"/>
      <c r="F99" s="31"/>
      <c r="G99" s="18"/>
      <c r="H99" s="31"/>
      <c r="I99" s="4"/>
      <c r="J99" s="31"/>
    </row>
    <row r="100" spans="1:10" ht="21" customHeight="1" thickBot="1" x14ac:dyDescent="0.25">
      <c r="A100" s="3" t="s">
        <v>101</v>
      </c>
      <c r="B100" s="8"/>
      <c r="D100" s="51">
        <v>69956</v>
      </c>
      <c r="E100" s="4"/>
      <c r="F100" s="51">
        <v>-41552</v>
      </c>
      <c r="G100" s="4"/>
      <c r="H100" s="60">
        <f>SUM(H97)</f>
        <v>10433</v>
      </c>
      <c r="I100" s="4"/>
      <c r="J100" s="61">
        <f>SUM(J97)</f>
        <v>-22903</v>
      </c>
    </row>
    <row r="101" spans="1:10" ht="21" customHeight="1" thickTop="1" x14ac:dyDescent="0.2">
      <c r="A101" s="3" t="s">
        <v>102</v>
      </c>
      <c r="B101" s="8"/>
      <c r="D101" s="53">
        <v>-3783</v>
      </c>
      <c r="E101" s="4"/>
      <c r="F101" s="53">
        <v>-2073</v>
      </c>
      <c r="G101" s="4"/>
      <c r="H101" s="31"/>
      <c r="I101" s="4"/>
      <c r="J101" s="31"/>
    </row>
    <row r="102" spans="1:10" ht="21" customHeight="1" thickBot="1" x14ac:dyDescent="0.25">
      <c r="B102" s="8"/>
      <c r="D102" s="50">
        <f>SUM(D100:D101)</f>
        <v>66173</v>
      </c>
      <c r="E102" s="4"/>
      <c r="F102" s="50">
        <f>SUM(F100:F101)</f>
        <v>-43625</v>
      </c>
      <c r="G102" s="4"/>
      <c r="H102" s="31"/>
      <c r="I102" s="4"/>
      <c r="J102" s="31"/>
    </row>
    <row r="103" spans="1:10" ht="21" customHeight="1" thickTop="1" x14ac:dyDescent="0.2">
      <c r="B103" s="8"/>
      <c r="D103" s="31"/>
      <c r="E103" s="4"/>
      <c r="F103" s="31"/>
      <c r="G103" s="4"/>
      <c r="H103" s="31"/>
      <c r="I103" s="4"/>
      <c r="J103" s="31"/>
    </row>
    <row r="104" spans="1:10" ht="21" customHeight="1" x14ac:dyDescent="0.2">
      <c r="A104" s="1" t="s">
        <v>103</v>
      </c>
      <c r="B104" s="17">
        <v>19</v>
      </c>
    </row>
    <row r="105" spans="1:10" ht="21" customHeight="1" thickBot="1" x14ac:dyDescent="0.25">
      <c r="A105" s="3" t="s">
        <v>104</v>
      </c>
      <c r="B105" s="8"/>
      <c r="D105" s="54">
        <f>D100/166682701*1000</f>
        <v>0.4196956227629165</v>
      </c>
      <c r="E105" s="55"/>
      <c r="F105" s="54">
        <f>F100/166682701*1000</f>
        <v>-0.24928801699703676</v>
      </c>
      <c r="G105" s="55"/>
      <c r="H105" s="54">
        <f>H100/166682701*1000</f>
        <v>6.2591978276137966E-2</v>
      </c>
      <c r="I105" s="55"/>
      <c r="J105" s="54">
        <f>J100/166682701*1000</f>
        <v>-0.13740478083565494</v>
      </c>
    </row>
    <row r="106" spans="1:10" ht="21" customHeight="1" thickTop="1" x14ac:dyDescent="0.2"/>
    <row r="107" spans="1:10" ht="21" customHeight="1" x14ac:dyDescent="0.2">
      <c r="B107" s="8"/>
      <c r="D107" s="56"/>
      <c r="F107" s="56"/>
      <c r="G107" s="55"/>
      <c r="H107" s="56"/>
      <c r="J107" s="56"/>
    </row>
    <row r="108" spans="1:10" ht="21" customHeight="1" x14ac:dyDescent="0.2">
      <c r="A108" s="3" t="s">
        <v>35</v>
      </c>
    </row>
    <row r="109" spans="1:10" s="1" customFormat="1" ht="21" customHeight="1" x14ac:dyDescent="0.2">
      <c r="D109" s="2"/>
      <c r="F109" s="2"/>
      <c r="H109" s="2"/>
      <c r="J109" s="30" t="s">
        <v>78</v>
      </c>
    </row>
    <row r="110" spans="1:10" ht="21" customHeight="1" x14ac:dyDescent="0.2">
      <c r="A110" s="1" t="s">
        <v>0</v>
      </c>
      <c r="B110" s="1"/>
      <c r="C110" s="1"/>
      <c r="D110" s="2"/>
      <c r="E110" s="1"/>
      <c r="F110" s="2"/>
      <c r="G110" s="1"/>
      <c r="H110" s="2"/>
      <c r="I110" s="1"/>
      <c r="J110" s="2"/>
    </row>
    <row r="111" spans="1:10" ht="21" customHeight="1" x14ac:dyDescent="0.2">
      <c r="A111" s="1" t="s">
        <v>105</v>
      </c>
      <c r="B111" s="1"/>
      <c r="C111" s="1"/>
      <c r="D111" s="2"/>
      <c r="E111" s="1"/>
      <c r="F111" s="2"/>
      <c r="G111" s="1"/>
      <c r="H111" s="2"/>
      <c r="I111" s="1"/>
      <c r="J111" s="2"/>
    </row>
    <row r="112" spans="1:10" ht="21" customHeight="1" x14ac:dyDescent="0.2">
      <c r="A112" s="1" t="s">
        <v>118</v>
      </c>
      <c r="B112" s="1"/>
      <c r="C112" s="1"/>
      <c r="D112" s="2"/>
      <c r="E112" s="1"/>
      <c r="F112" s="2"/>
      <c r="G112" s="1"/>
      <c r="H112" s="2"/>
      <c r="I112" s="1"/>
      <c r="J112" s="2"/>
    </row>
    <row r="113" spans="1:10" ht="21" customHeight="1" x14ac:dyDescent="0.2">
      <c r="A113" s="8"/>
      <c r="B113" s="8"/>
      <c r="C113" s="8"/>
      <c r="H113" s="5"/>
      <c r="J113" s="5" t="s">
        <v>2</v>
      </c>
    </row>
    <row r="114" spans="1:10" ht="21" customHeight="1" x14ac:dyDescent="0.2">
      <c r="A114" s="7"/>
      <c r="B114" s="7"/>
      <c r="C114" s="7"/>
      <c r="D114" s="39"/>
      <c r="E114" s="40" t="s">
        <v>3</v>
      </c>
      <c r="F114" s="39"/>
      <c r="G114" s="7"/>
      <c r="H114" s="39"/>
      <c r="I114" s="40" t="s">
        <v>4</v>
      </c>
      <c r="J114" s="39"/>
    </row>
    <row r="115" spans="1:10" ht="21" customHeight="1" x14ac:dyDescent="0.2">
      <c r="A115" s="8"/>
      <c r="B115" s="9" t="s">
        <v>5</v>
      </c>
      <c r="C115" s="8"/>
      <c r="D115" s="9">
        <v>2018</v>
      </c>
      <c r="E115" s="12"/>
      <c r="F115" s="11" t="s">
        <v>117</v>
      </c>
      <c r="G115" s="41"/>
      <c r="H115" s="9">
        <v>2018</v>
      </c>
      <c r="I115" s="12"/>
      <c r="J115" s="11" t="s">
        <v>117</v>
      </c>
    </row>
    <row r="116" spans="1:10" ht="21" customHeight="1" x14ac:dyDescent="0.2">
      <c r="A116" s="8"/>
      <c r="B116" s="9"/>
      <c r="C116" s="8"/>
      <c r="D116" s="11"/>
      <c r="E116" s="12"/>
      <c r="F116" s="11"/>
      <c r="G116" s="41"/>
      <c r="H116" s="11"/>
      <c r="I116" s="12"/>
      <c r="J116" s="11"/>
    </row>
    <row r="117" spans="1:10" ht="21" customHeight="1" thickBot="1" x14ac:dyDescent="0.25">
      <c r="A117" s="1" t="s">
        <v>99</v>
      </c>
      <c r="B117" s="8"/>
      <c r="D117" s="29">
        <f>SUM(D97)</f>
        <v>66173</v>
      </c>
      <c r="E117" s="31"/>
      <c r="F117" s="29">
        <f>SUM(F97)</f>
        <v>-43625</v>
      </c>
      <c r="G117" s="31"/>
      <c r="H117" s="29">
        <f>SUM(H97)</f>
        <v>10433</v>
      </c>
      <c r="I117" s="31"/>
      <c r="J117" s="29">
        <f>SUM(J97)</f>
        <v>-22903</v>
      </c>
    </row>
    <row r="118" spans="1:10" ht="21" customHeight="1" thickTop="1" x14ac:dyDescent="0.2">
      <c r="B118" s="8"/>
      <c r="D118" s="31"/>
      <c r="E118" s="31"/>
      <c r="F118" s="31"/>
      <c r="G118" s="31"/>
      <c r="H118" s="31"/>
      <c r="I118" s="31"/>
      <c r="J118" s="31"/>
    </row>
    <row r="119" spans="1:10" ht="21" customHeight="1" x14ac:dyDescent="0.2">
      <c r="A119" s="1" t="s">
        <v>250</v>
      </c>
      <c r="B119" s="8"/>
      <c r="D119" s="31"/>
      <c r="E119" s="31"/>
      <c r="F119" s="31"/>
      <c r="G119" s="31"/>
      <c r="H119" s="31"/>
      <c r="I119" s="31"/>
      <c r="J119" s="31"/>
    </row>
    <row r="120" spans="1:10" ht="21" customHeight="1" x14ac:dyDescent="0.2">
      <c r="A120" s="32" t="s">
        <v>106</v>
      </c>
      <c r="B120" s="8"/>
      <c r="D120" s="31"/>
      <c r="E120" s="31"/>
      <c r="F120" s="31"/>
      <c r="G120" s="31"/>
      <c r="H120" s="31"/>
      <c r="I120" s="31"/>
      <c r="J120" s="31"/>
    </row>
    <row r="121" spans="1:10" ht="21" customHeight="1" x14ac:dyDescent="0.2">
      <c r="A121" s="32" t="s">
        <v>115</v>
      </c>
      <c r="B121" s="8"/>
      <c r="D121" s="31"/>
      <c r="E121" s="31"/>
      <c r="F121" s="31"/>
      <c r="G121" s="31"/>
      <c r="H121" s="31"/>
      <c r="I121" s="31"/>
      <c r="J121" s="31"/>
    </row>
    <row r="122" spans="1:10" ht="21" customHeight="1" x14ac:dyDescent="0.2">
      <c r="A122" s="3" t="s">
        <v>108</v>
      </c>
      <c r="B122" s="17"/>
      <c r="D122" s="31"/>
      <c r="E122" s="27"/>
      <c r="F122" s="31"/>
      <c r="G122" s="27"/>
      <c r="H122" s="31"/>
      <c r="I122" s="27"/>
      <c r="J122" s="31"/>
    </row>
    <row r="123" spans="1:10" ht="21" customHeight="1" x14ac:dyDescent="0.2">
      <c r="A123" s="3" t="s">
        <v>109</v>
      </c>
      <c r="B123" s="8"/>
      <c r="D123" s="57">
        <v>4289</v>
      </c>
      <c r="E123" s="58"/>
      <c r="F123" s="57">
        <v>4834</v>
      </c>
      <c r="G123" s="58"/>
      <c r="H123" s="30"/>
      <c r="I123" s="58"/>
      <c r="J123" s="30">
        <v>0</v>
      </c>
    </row>
    <row r="124" spans="1:10" ht="21" customHeight="1" x14ac:dyDescent="0.2">
      <c r="A124" s="3" t="s">
        <v>110</v>
      </c>
      <c r="B124" s="17">
        <v>9</v>
      </c>
      <c r="D124" s="42">
        <v>-81</v>
      </c>
      <c r="E124" s="58"/>
      <c r="F124" s="42">
        <v>-2864</v>
      </c>
      <c r="G124" s="58"/>
      <c r="H124" s="42"/>
      <c r="I124" s="58"/>
      <c r="J124" s="42">
        <v>0</v>
      </c>
    </row>
    <row r="125" spans="1:10" ht="21" customHeight="1" x14ac:dyDescent="0.2">
      <c r="A125" s="1" t="s">
        <v>251</v>
      </c>
      <c r="B125" s="17"/>
      <c r="D125" s="59">
        <f>SUM(D123:D124)</f>
        <v>4208</v>
      </c>
      <c r="E125" s="25"/>
      <c r="F125" s="59">
        <f>SUM(F123:F124)</f>
        <v>1970</v>
      </c>
      <c r="G125" s="25"/>
      <c r="H125" s="59">
        <f>SUM(H123:H124)</f>
        <v>0</v>
      </c>
      <c r="I125" s="25"/>
      <c r="J125" s="59">
        <f>SUM(J123:J124)</f>
        <v>0</v>
      </c>
    </row>
    <row r="126" spans="1:10" ht="21" customHeight="1" x14ac:dyDescent="0.2">
      <c r="A126" s="1"/>
      <c r="B126" s="8"/>
      <c r="D126" s="56"/>
      <c r="E126" s="27"/>
      <c r="F126" s="56"/>
      <c r="G126" s="56"/>
      <c r="H126" s="56"/>
      <c r="I126" s="27"/>
      <c r="J126" s="56"/>
    </row>
    <row r="127" spans="1:10" ht="21" customHeight="1" thickBot="1" x14ac:dyDescent="0.25">
      <c r="A127" s="1" t="s">
        <v>111</v>
      </c>
      <c r="B127" s="8"/>
      <c r="D127" s="29">
        <f>+D117+D125</f>
        <v>70381</v>
      </c>
      <c r="E127" s="31"/>
      <c r="F127" s="29">
        <f>+F117+F125</f>
        <v>-41655</v>
      </c>
      <c r="G127" s="4"/>
      <c r="H127" s="29">
        <f>+H117+H125</f>
        <v>10433</v>
      </c>
      <c r="I127" s="4"/>
      <c r="J127" s="29">
        <f>+J117+J125</f>
        <v>-22903</v>
      </c>
    </row>
    <row r="128" spans="1:10" ht="21" customHeight="1" thickTop="1" x14ac:dyDescent="0.2">
      <c r="B128" s="8"/>
      <c r="D128" s="56"/>
      <c r="E128" s="27"/>
      <c r="F128" s="56"/>
      <c r="G128" s="55"/>
      <c r="H128" s="56"/>
      <c r="J128" s="56"/>
    </row>
    <row r="129" spans="1:10" ht="21" customHeight="1" x14ac:dyDescent="0.2">
      <c r="A129" s="1" t="s">
        <v>112</v>
      </c>
      <c r="B129" s="8"/>
      <c r="D129" s="56"/>
      <c r="E129" s="27"/>
      <c r="F129" s="56"/>
      <c r="G129" s="55"/>
      <c r="H129" s="56"/>
      <c r="J129" s="56"/>
    </row>
    <row r="130" spans="1:10" ht="21" customHeight="1" thickBot="1" x14ac:dyDescent="0.25">
      <c r="A130" s="3" t="s">
        <v>101</v>
      </c>
      <c r="B130" s="8"/>
      <c r="D130" s="51">
        <v>74251</v>
      </c>
      <c r="E130" s="27"/>
      <c r="F130" s="31">
        <v>-39769</v>
      </c>
      <c r="G130" s="55"/>
      <c r="H130" s="29">
        <f>SUM(H127)</f>
        <v>10433</v>
      </c>
      <c r="I130" s="18"/>
      <c r="J130" s="29">
        <f>SUM(J127)</f>
        <v>-22903</v>
      </c>
    </row>
    <row r="131" spans="1:10" ht="21" customHeight="1" thickTop="1" x14ac:dyDescent="0.2">
      <c r="A131" s="3" t="s">
        <v>102</v>
      </c>
      <c r="B131" s="8"/>
      <c r="D131" s="53">
        <v>-3870</v>
      </c>
      <c r="E131" s="51"/>
      <c r="F131" s="53">
        <v>-1886</v>
      </c>
      <c r="G131" s="55"/>
      <c r="H131" s="56"/>
      <c r="J131" s="56"/>
    </row>
    <row r="132" spans="1:10" ht="21" customHeight="1" thickBot="1" x14ac:dyDescent="0.25">
      <c r="B132" s="8"/>
      <c r="D132" s="29">
        <f>SUM(D130:D131)</f>
        <v>70381</v>
      </c>
      <c r="E132" s="31"/>
      <c r="F132" s="29">
        <f>SUM(F130:F131)</f>
        <v>-41655</v>
      </c>
      <c r="G132" s="55"/>
      <c r="H132" s="56"/>
      <c r="J132" s="56"/>
    </row>
    <row r="133" spans="1:10" ht="21" customHeight="1" thickTop="1" x14ac:dyDescent="0.2">
      <c r="B133" s="8"/>
      <c r="D133" s="31"/>
      <c r="E133" s="31"/>
      <c r="F133" s="25"/>
      <c r="G133" s="55"/>
      <c r="H133" s="56"/>
      <c r="J133" s="56"/>
    </row>
    <row r="134" spans="1:10" ht="21" customHeight="1" x14ac:dyDescent="0.2">
      <c r="A134" s="3" t="s">
        <v>35</v>
      </c>
    </row>
  </sheetData>
  <pageMargins left="0.98425196850393704" right="0.19685039370078741" top="0.78740157480314965" bottom="0.39370078740157483" header="0.19685039370078741" footer="0.19685039370078741"/>
  <pageSetup paperSize="9" scale="83" orientation="portrait" r:id="rId1"/>
  <rowBreaks count="3" manualBreakCount="3">
    <brk id="41" max="16383" man="1"/>
    <brk id="67" max="9" man="1"/>
    <brk id="10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A39"/>
  <sheetViews>
    <sheetView showGridLines="0" topLeftCell="A7" zoomScaleNormal="100" zoomScaleSheetLayoutView="85" workbookViewId="0">
      <selection activeCell="I14" sqref="I14"/>
    </sheetView>
  </sheetViews>
  <sheetFormatPr defaultColWidth="9.140625" defaultRowHeight="15" customHeight="1" x14ac:dyDescent="0.2"/>
  <cols>
    <col min="1" max="1" width="17.85546875" style="63" customWidth="1"/>
    <col min="2" max="2" width="4.7109375" style="63" customWidth="1"/>
    <col min="3" max="3" width="1.28515625" style="64" customWidth="1"/>
    <col min="4" max="4" width="11" style="63" customWidth="1"/>
    <col min="5" max="5" width="1.28515625" style="64" customWidth="1"/>
    <col min="6" max="6" width="11" style="63" customWidth="1"/>
    <col min="7" max="7" width="1.28515625" style="64" customWidth="1"/>
    <col min="8" max="8" width="11" style="63" customWidth="1"/>
    <col min="9" max="9" width="1.28515625" style="64" customWidth="1"/>
    <col min="10" max="10" width="11" style="63" customWidth="1"/>
    <col min="11" max="11" width="1.28515625" style="63" customWidth="1"/>
    <col min="12" max="12" width="11" style="63" customWidth="1"/>
    <col min="13" max="13" width="1.28515625" style="64" customWidth="1"/>
    <col min="14" max="14" width="11" style="63" customWidth="1"/>
    <col min="15" max="15" width="1.28515625" style="63" customWidth="1"/>
    <col min="16" max="16" width="11" style="64" customWidth="1"/>
    <col min="17" max="17" width="1.28515625" style="64" customWidth="1"/>
    <col min="18" max="18" width="12.5703125" style="64" customWidth="1"/>
    <col min="19" max="19" width="1.28515625" style="64" customWidth="1"/>
    <col min="20" max="20" width="11" style="63" customWidth="1"/>
    <col min="21" max="21" width="1.28515625" style="64" customWidth="1"/>
    <col min="22" max="22" width="11" style="64" customWidth="1"/>
    <col min="23" max="23" width="1.28515625" style="64" customWidth="1"/>
    <col min="24" max="24" width="11" style="63" customWidth="1"/>
    <col min="25" max="25" width="1.28515625" style="63" customWidth="1"/>
    <col min="26" max="26" width="11" style="63" customWidth="1"/>
    <col min="27" max="16384" width="9.140625" style="63"/>
  </cols>
  <sheetData>
    <row r="1" spans="1:26" ht="15" customHeight="1" x14ac:dyDescent="0.2">
      <c r="Z1" s="65" t="s">
        <v>78</v>
      </c>
    </row>
    <row r="2" spans="1:26" s="66" customFormat="1" ht="15" customHeight="1" x14ac:dyDescent="0.2">
      <c r="A2" s="66" t="s">
        <v>0</v>
      </c>
      <c r="Z2" s="67"/>
    </row>
    <row r="3" spans="1:26" s="66" customFormat="1" ht="15" customHeight="1" x14ac:dyDescent="0.2">
      <c r="A3" s="66" t="s">
        <v>119</v>
      </c>
    </row>
    <row r="4" spans="1:26" s="66" customFormat="1" ht="15" customHeight="1" x14ac:dyDescent="0.2">
      <c r="A4" s="66" t="s">
        <v>118</v>
      </c>
    </row>
    <row r="5" spans="1:26" s="64" customFormat="1" ht="15" customHeight="1" x14ac:dyDescent="0.2">
      <c r="Z5" s="68" t="s">
        <v>2</v>
      </c>
    </row>
    <row r="6" spans="1:26" ht="15" customHeight="1" x14ac:dyDescent="0.2">
      <c r="C6" s="69"/>
      <c r="D6" s="70" t="s">
        <v>3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spans="1:26" s="72" customFormat="1" ht="15" customHeight="1" x14ac:dyDescent="0.2">
      <c r="D7" s="112" t="s">
        <v>120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73"/>
      <c r="X7" s="73"/>
    </row>
    <row r="8" spans="1:26" s="72" customFormat="1" ht="15" customHeight="1" x14ac:dyDescent="0.2">
      <c r="D8" s="69"/>
      <c r="E8" s="69"/>
      <c r="F8" s="69"/>
      <c r="G8" s="69"/>
      <c r="H8" s="69"/>
      <c r="I8" s="69"/>
      <c r="J8" s="69"/>
      <c r="K8" s="69"/>
      <c r="L8" s="69"/>
      <c r="M8" s="69"/>
      <c r="N8" s="113" t="s">
        <v>69</v>
      </c>
      <c r="O8" s="113"/>
      <c r="P8" s="113"/>
      <c r="Q8" s="113"/>
      <c r="R8" s="113"/>
      <c r="S8" s="113"/>
      <c r="T8" s="113"/>
      <c r="U8" s="74"/>
      <c r="V8" s="64"/>
      <c r="W8" s="69"/>
    </row>
    <row r="9" spans="1:26" s="72" customFormat="1" ht="15" customHeight="1" x14ac:dyDescent="0.2">
      <c r="D9" s="69"/>
      <c r="E9" s="69"/>
      <c r="F9" s="69"/>
      <c r="G9" s="69"/>
      <c r="H9" s="69"/>
      <c r="I9" s="69"/>
      <c r="J9" s="69"/>
      <c r="K9" s="69"/>
      <c r="L9" s="69"/>
      <c r="M9" s="69"/>
      <c r="N9" s="112" t="s">
        <v>121</v>
      </c>
      <c r="O9" s="112"/>
      <c r="P9" s="112"/>
      <c r="Q9" s="112"/>
      <c r="R9" s="112"/>
      <c r="S9" s="75"/>
      <c r="T9" s="69"/>
      <c r="U9" s="69"/>
      <c r="V9" s="69"/>
      <c r="W9" s="69"/>
    </row>
    <row r="10" spans="1:26" s="72" customFormat="1" ht="15" customHeight="1" x14ac:dyDescent="0.2"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 t="s">
        <v>122</v>
      </c>
      <c r="O10" s="69"/>
      <c r="P10" s="69"/>
      <c r="Q10" s="69"/>
      <c r="R10" s="69"/>
      <c r="S10" s="69"/>
      <c r="T10" s="69"/>
      <c r="U10" s="69"/>
      <c r="V10" s="69"/>
      <c r="W10" s="69"/>
    </row>
    <row r="11" spans="1:26" s="72" customFormat="1" ht="15" customHeight="1" x14ac:dyDescent="0.2"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 t="s">
        <v>123</v>
      </c>
      <c r="O11" s="69"/>
      <c r="P11" s="69"/>
      <c r="Q11" s="69"/>
      <c r="R11" s="69"/>
      <c r="S11" s="69"/>
      <c r="T11" s="69"/>
      <c r="U11" s="69"/>
      <c r="V11" s="69"/>
      <c r="W11" s="69"/>
      <c r="X11" s="72" t="s">
        <v>124</v>
      </c>
    </row>
    <row r="12" spans="1:26" s="72" customFormat="1" ht="15" customHeight="1" x14ac:dyDescent="0.2"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 t="s">
        <v>125</v>
      </c>
      <c r="O12" s="69"/>
      <c r="P12" s="69"/>
      <c r="Q12" s="69"/>
      <c r="R12" s="69" t="s">
        <v>126</v>
      </c>
      <c r="S12" s="69"/>
      <c r="T12" s="69" t="s">
        <v>127</v>
      </c>
      <c r="U12" s="69"/>
      <c r="V12" s="69" t="s">
        <v>128</v>
      </c>
      <c r="W12" s="69"/>
      <c r="X12" s="72" t="s">
        <v>129</v>
      </c>
    </row>
    <row r="13" spans="1:26" s="72" customFormat="1" ht="15" customHeight="1" x14ac:dyDescent="0.2">
      <c r="D13" s="69" t="s">
        <v>130</v>
      </c>
      <c r="E13" s="69"/>
      <c r="G13" s="69"/>
      <c r="I13" s="69"/>
      <c r="J13" s="113" t="s">
        <v>66</v>
      </c>
      <c r="K13" s="113"/>
      <c r="L13" s="113"/>
      <c r="M13" s="69"/>
      <c r="N13" s="72" t="s">
        <v>131</v>
      </c>
      <c r="P13" s="72" t="s">
        <v>132</v>
      </c>
      <c r="Q13" s="69"/>
      <c r="R13" s="69" t="s">
        <v>133</v>
      </c>
      <c r="S13" s="69"/>
      <c r="T13" s="72" t="s">
        <v>134</v>
      </c>
      <c r="U13" s="69"/>
      <c r="V13" s="69" t="s">
        <v>135</v>
      </c>
      <c r="W13" s="69"/>
      <c r="X13" s="72" t="s">
        <v>136</v>
      </c>
      <c r="Z13" s="72" t="s">
        <v>137</v>
      </c>
    </row>
    <row r="14" spans="1:26" s="72" customFormat="1" ht="15" customHeight="1" x14ac:dyDescent="0.2">
      <c r="D14" s="69" t="s">
        <v>138</v>
      </c>
      <c r="E14" s="69"/>
      <c r="G14" s="69"/>
      <c r="I14" s="69"/>
      <c r="J14" s="72" t="s">
        <v>139</v>
      </c>
      <c r="K14" s="69"/>
      <c r="M14" s="69"/>
      <c r="N14" s="72" t="s">
        <v>140</v>
      </c>
      <c r="P14" s="72" t="s">
        <v>141</v>
      </c>
      <c r="Q14" s="69"/>
      <c r="R14" s="69" t="s">
        <v>142</v>
      </c>
      <c r="S14" s="69"/>
      <c r="T14" s="72" t="s">
        <v>143</v>
      </c>
      <c r="U14" s="69"/>
      <c r="V14" s="69" t="s">
        <v>144</v>
      </c>
      <c r="W14" s="69"/>
      <c r="X14" s="69" t="s">
        <v>145</v>
      </c>
      <c r="Z14" s="72" t="s">
        <v>143</v>
      </c>
    </row>
    <row r="15" spans="1:26" s="72" customFormat="1" ht="15" customHeight="1" x14ac:dyDescent="0.2">
      <c r="C15" s="69"/>
      <c r="D15" s="76" t="s">
        <v>146</v>
      </c>
      <c r="E15" s="69"/>
      <c r="F15" s="76" t="s">
        <v>64</v>
      </c>
      <c r="G15" s="69"/>
      <c r="H15" s="76" t="s">
        <v>65</v>
      </c>
      <c r="I15" s="69"/>
      <c r="J15" s="76" t="s">
        <v>147</v>
      </c>
      <c r="K15" s="69"/>
      <c r="L15" s="76" t="s">
        <v>148</v>
      </c>
      <c r="M15" s="69"/>
      <c r="N15" s="76" t="s">
        <v>149</v>
      </c>
      <c r="O15" s="69"/>
      <c r="P15" s="76" t="s">
        <v>150</v>
      </c>
      <c r="Q15" s="69"/>
      <c r="R15" s="76" t="s">
        <v>151</v>
      </c>
      <c r="S15" s="69"/>
      <c r="T15" s="76" t="s">
        <v>152</v>
      </c>
      <c r="U15" s="69"/>
      <c r="V15" s="76" t="s">
        <v>153</v>
      </c>
      <c r="W15" s="69"/>
      <c r="X15" s="76" t="s">
        <v>154</v>
      </c>
      <c r="Z15" s="76" t="s">
        <v>152</v>
      </c>
    </row>
    <row r="16" spans="1:26" ht="15" customHeight="1" x14ac:dyDescent="0.2">
      <c r="A16" s="66" t="s">
        <v>155</v>
      </c>
      <c r="C16" s="77"/>
      <c r="D16" s="78">
        <v>1666827</v>
      </c>
      <c r="E16" s="79"/>
      <c r="F16" s="78">
        <v>2062461</v>
      </c>
      <c r="G16" s="79"/>
      <c r="H16" s="78">
        <v>568131</v>
      </c>
      <c r="I16" s="79"/>
      <c r="J16" s="78">
        <v>211675</v>
      </c>
      <c r="K16" s="79"/>
      <c r="L16" s="78">
        <v>2952374</v>
      </c>
      <c r="M16" s="79"/>
      <c r="N16" s="78">
        <v>105635</v>
      </c>
      <c r="O16" s="78"/>
      <c r="P16" s="78">
        <v>4801621</v>
      </c>
      <c r="Q16" s="79"/>
      <c r="R16" s="79">
        <v>28171</v>
      </c>
      <c r="S16" s="79"/>
      <c r="T16" s="78">
        <f>SUM(N16:R16)</f>
        <v>4935427</v>
      </c>
      <c r="U16" s="79"/>
      <c r="V16" s="78">
        <f>SUM(D16:L16,T16)</f>
        <v>12396895</v>
      </c>
      <c r="W16" s="79"/>
      <c r="X16" s="78">
        <v>288407</v>
      </c>
      <c r="Y16" s="79"/>
      <c r="Z16" s="79">
        <f>SUM(V16:X16)</f>
        <v>12685302</v>
      </c>
    </row>
    <row r="17" spans="1:27" ht="15" customHeight="1" x14ac:dyDescent="0.2">
      <c r="A17" s="80" t="s">
        <v>171</v>
      </c>
      <c r="C17" s="77"/>
      <c r="D17" s="78">
        <v>0</v>
      </c>
      <c r="E17" s="79"/>
      <c r="F17" s="78">
        <v>0</v>
      </c>
      <c r="G17" s="79"/>
      <c r="H17" s="78">
        <v>0</v>
      </c>
      <c r="I17" s="79"/>
      <c r="J17" s="78">
        <v>0</v>
      </c>
      <c r="K17" s="79"/>
      <c r="L17" s="78">
        <v>-41552</v>
      </c>
      <c r="M17" s="79"/>
      <c r="N17" s="78">
        <v>0</v>
      </c>
      <c r="O17" s="78"/>
      <c r="P17" s="78">
        <v>0</v>
      </c>
      <c r="Q17" s="79"/>
      <c r="R17" s="79">
        <v>0</v>
      </c>
      <c r="S17" s="79"/>
      <c r="T17" s="78">
        <f>SUM(N17:R17)</f>
        <v>0</v>
      </c>
      <c r="U17" s="79"/>
      <c r="V17" s="78">
        <f>SUM(D17:L17,T17)</f>
        <v>-41552</v>
      </c>
      <c r="W17" s="79"/>
      <c r="X17" s="78">
        <v>-2073</v>
      </c>
      <c r="Y17" s="79"/>
      <c r="Z17" s="79">
        <f>SUM(V17:X17)</f>
        <v>-43625</v>
      </c>
    </row>
    <row r="18" spans="1:27" ht="15" customHeight="1" x14ac:dyDescent="0.2">
      <c r="A18" s="80" t="s">
        <v>121</v>
      </c>
      <c r="C18" s="77"/>
      <c r="D18" s="78"/>
      <c r="E18" s="79"/>
      <c r="F18" s="78"/>
      <c r="G18" s="79"/>
      <c r="H18" s="78"/>
      <c r="I18" s="79"/>
      <c r="J18" s="78"/>
      <c r="K18" s="79"/>
      <c r="L18" s="78"/>
      <c r="M18" s="79"/>
      <c r="N18" s="78"/>
      <c r="O18" s="78"/>
      <c r="P18" s="78"/>
      <c r="Q18" s="79"/>
      <c r="R18" s="79"/>
      <c r="S18" s="79"/>
      <c r="T18" s="78"/>
      <c r="U18" s="79"/>
      <c r="V18" s="78"/>
      <c r="W18" s="79"/>
      <c r="X18" s="78"/>
      <c r="Y18" s="79"/>
      <c r="Z18" s="79"/>
    </row>
    <row r="19" spans="1:27" ht="15" customHeight="1" x14ac:dyDescent="0.2">
      <c r="A19" s="80" t="s">
        <v>157</v>
      </c>
      <c r="C19" s="77"/>
      <c r="D19" s="81">
        <v>0</v>
      </c>
      <c r="E19" s="79"/>
      <c r="F19" s="81">
        <v>0</v>
      </c>
      <c r="G19" s="79"/>
      <c r="H19" s="81">
        <v>0</v>
      </c>
      <c r="I19" s="79"/>
      <c r="J19" s="81">
        <v>0</v>
      </c>
      <c r="K19" s="79"/>
      <c r="L19" s="81">
        <v>0</v>
      </c>
      <c r="M19" s="79"/>
      <c r="N19" s="81">
        <v>4647</v>
      </c>
      <c r="O19" s="78"/>
      <c r="P19" s="81">
        <v>0</v>
      </c>
      <c r="Q19" s="79"/>
      <c r="R19" s="82">
        <v>-2864</v>
      </c>
      <c r="S19" s="79"/>
      <c r="T19" s="81">
        <f>SUM(N19:R19)</f>
        <v>1783</v>
      </c>
      <c r="U19" s="79"/>
      <c r="V19" s="81">
        <f>SUM(D19:L19,T19)</f>
        <v>1783</v>
      </c>
      <c r="W19" s="79"/>
      <c r="X19" s="81">
        <v>187</v>
      </c>
      <c r="Y19" s="79"/>
      <c r="Z19" s="82">
        <f>SUM(V19:X19)</f>
        <v>1970</v>
      </c>
    </row>
    <row r="20" spans="1:27" ht="15" customHeight="1" x14ac:dyDescent="0.2">
      <c r="A20" s="80" t="s">
        <v>158</v>
      </c>
      <c r="C20" s="77"/>
      <c r="D20" s="78"/>
      <c r="E20" s="79"/>
      <c r="F20" s="78"/>
      <c r="G20" s="79"/>
      <c r="H20" s="78"/>
      <c r="I20" s="79"/>
      <c r="J20" s="78"/>
      <c r="K20" s="79"/>
      <c r="L20" s="78"/>
      <c r="M20" s="79"/>
      <c r="N20" s="78"/>
      <c r="O20" s="78"/>
      <c r="P20" s="78"/>
      <c r="Q20" s="79"/>
      <c r="R20" s="79"/>
      <c r="S20" s="79"/>
      <c r="T20" s="78"/>
      <c r="U20" s="79"/>
      <c r="V20" s="78"/>
      <c r="W20" s="79"/>
      <c r="X20" s="78"/>
      <c r="Y20" s="79"/>
      <c r="Z20" s="79"/>
    </row>
    <row r="21" spans="1:27" ht="15" customHeight="1" x14ac:dyDescent="0.2">
      <c r="A21" s="80" t="s">
        <v>159</v>
      </c>
      <c r="C21" s="77"/>
      <c r="D21" s="83">
        <f>SUM(D17:D19)</f>
        <v>0</v>
      </c>
      <c r="E21" s="78"/>
      <c r="F21" s="83">
        <f>SUM(F17:F19)</f>
        <v>0</v>
      </c>
      <c r="G21" s="78"/>
      <c r="H21" s="83">
        <f>SUM(H17:H19)</f>
        <v>0</v>
      </c>
      <c r="I21" s="78"/>
      <c r="J21" s="83">
        <f>SUM(J17:J19)</f>
        <v>0</v>
      </c>
      <c r="K21" s="78"/>
      <c r="L21" s="83">
        <v>-41552</v>
      </c>
      <c r="M21" s="79"/>
      <c r="N21" s="83">
        <f>SUM(N17:N19)</f>
        <v>4647</v>
      </c>
      <c r="O21" s="83"/>
      <c r="P21" s="83">
        <f>SUM(P17:P19)</f>
        <v>0</v>
      </c>
      <c r="Q21" s="78"/>
      <c r="R21" s="83">
        <f>SUM(R17:R19)</f>
        <v>-2864</v>
      </c>
      <c r="S21" s="78"/>
      <c r="T21" s="83">
        <f>SUM(T17:T19)</f>
        <v>1783</v>
      </c>
      <c r="U21" s="79"/>
      <c r="V21" s="83">
        <f>SUM(V17:V19)</f>
        <v>-39769</v>
      </c>
      <c r="W21" s="79"/>
      <c r="X21" s="83">
        <v>-1886</v>
      </c>
      <c r="Y21" s="79"/>
      <c r="Z21" s="83">
        <f>SUM(Z17:Z19)</f>
        <v>-41655</v>
      </c>
    </row>
    <row r="22" spans="1:27" ht="15" customHeight="1" x14ac:dyDescent="0.2">
      <c r="A22" s="80" t="s">
        <v>174</v>
      </c>
      <c r="C22" s="77"/>
      <c r="D22" s="83">
        <v>0</v>
      </c>
      <c r="E22" s="78"/>
      <c r="F22" s="83">
        <v>0</v>
      </c>
      <c r="G22" s="78"/>
      <c r="H22" s="83">
        <v>0</v>
      </c>
      <c r="I22" s="78"/>
      <c r="J22" s="83">
        <v>0</v>
      </c>
      <c r="K22" s="78"/>
      <c r="L22" s="83">
        <v>-43337</v>
      </c>
      <c r="M22" s="79"/>
      <c r="N22" s="83">
        <v>0</v>
      </c>
      <c r="O22" s="83"/>
      <c r="P22" s="83">
        <v>0</v>
      </c>
      <c r="Q22" s="78"/>
      <c r="R22" s="83">
        <v>0</v>
      </c>
      <c r="S22" s="78"/>
      <c r="T22" s="83">
        <v>0</v>
      </c>
      <c r="U22" s="79"/>
      <c r="V22" s="83">
        <f>SUM(D22:L22,T22)</f>
        <v>-43337</v>
      </c>
      <c r="W22" s="79"/>
      <c r="X22" s="83">
        <v>0</v>
      </c>
      <c r="Y22" s="79"/>
      <c r="Z22" s="83">
        <f>SUM(V22:X22)</f>
        <v>-43337</v>
      </c>
    </row>
    <row r="23" spans="1:27" ht="15" customHeight="1" thickBot="1" x14ac:dyDescent="0.25">
      <c r="A23" s="66" t="s">
        <v>173</v>
      </c>
      <c r="C23" s="63"/>
      <c r="D23" s="84">
        <f>SUM(D16,D20:D22)</f>
        <v>1666827</v>
      </c>
      <c r="E23" s="79"/>
      <c r="F23" s="84">
        <f>SUM(F16,F20:F22)</f>
        <v>2062461</v>
      </c>
      <c r="G23" s="79"/>
      <c r="H23" s="84">
        <f>SUM(H16,H20:H22)</f>
        <v>568131</v>
      </c>
      <c r="I23" s="79"/>
      <c r="J23" s="84">
        <f>SUM(J16,J20:J22)</f>
        <v>211675</v>
      </c>
      <c r="K23" s="79"/>
      <c r="L23" s="84">
        <f>SUM(L16,L20:L22)</f>
        <v>2867485</v>
      </c>
      <c r="M23" s="79"/>
      <c r="N23" s="84">
        <f>SUM(N16,N20:N22)</f>
        <v>110282</v>
      </c>
      <c r="O23" s="78"/>
      <c r="P23" s="84">
        <f>SUM(P16,P20:P22)</f>
        <v>4801621</v>
      </c>
      <c r="Q23" s="79"/>
      <c r="R23" s="84">
        <f>SUM(R16,R20:R22)</f>
        <v>25307</v>
      </c>
      <c r="S23" s="79"/>
      <c r="T23" s="84">
        <f>SUM(T16,T20:T22)</f>
        <v>4937210</v>
      </c>
      <c r="U23" s="79"/>
      <c r="V23" s="84">
        <f>SUM(V16,V20:V22)</f>
        <v>12313789</v>
      </c>
      <c r="W23" s="79"/>
      <c r="X23" s="84">
        <f>SUM(X16,X20:X22)</f>
        <v>286521</v>
      </c>
      <c r="Y23" s="79"/>
      <c r="Z23" s="84">
        <f>SUM(Z16,Z20:Z22)</f>
        <v>12600310</v>
      </c>
    </row>
    <row r="24" spans="1:27" ht="15" customHeight="1" thickTop="1" x14ac:dyDescent="0.2">
      <c r="A24" s="66"/>
      <c r="C24" s="63"/>
      <c r="D24" s="85"/>
      <c r="E24" s="79"/>
      <c r="F24" s="85"/>
      <c r="G24" s="79"/>
      <c r="H24" s="85"/>
      <c r="I24" s="79"/>
      <c r="J24" s="85"/>
      <c r="K24" s="79"/>
      <c r="L24" s="85"/>
      <c r="M24" s="79"/>
      <c r="N24" s="85"/>
      <c r="O24" s="78"/>
      <c r="P24" s="85"/>
      <c r="Q24" s="79"/>
      <c r="R24" s="79"/>
      <c r="S24" s="79"/>
      <c r="T24" s="85"/>
      <c r="U24" s="79"/>
      <c r="V24" s="85"/>
      <c r="W24" s="79"/>
      <c r="X24" s="85"/>
      <c r="Y24" s="79"/>
      <c r="Z24" s="78"/>
    </row>
    <row r="25" spans="1:27" ht="15" customHeight="1" x14ac:dyDescent="0.2">
      <c r="A25" s="66" t="s">
        <v>160</v>
      </c>
      <c r="C25" s="77"/>
      <c r="D25" s="78">
        <f>D23</f>
        <v>1666827</v>
      </c>
      <c r="E25" s="79"/>
      <c r="F25" s="78">
        <f>F23</f>
        <v>2062461</v>
      </c>
      <c r="G25" s="79"/>
      <c r="H25" s="78">
        <f>H23</f>
        <v>568131</v>
      </c>
      <c r="I25" s="79"/>
      <c r="J25" s="78">
        <f>J23</f>
        <v>211675</v>
      </c>
      <c r="K25" s="79"/>
      <c r="L25" s="78">
        <v>2970280</v>
      </c>
      <c r="M25" s="79"/>
      <c r="N25" s="78">
        <v>113691</v>
      </c>
      <c r="O25" s="78"/>
      <c r="P25" s="78">
        <v>4799913</v>
      </c>
      <c r="Q25" s="79"/>
      <c r="R25" s="79">
        <v>8909</v>
      </c>
      <c r="S25" s="79"/>
      <c r="T25" s="78">
        <f>SUM(N25:R25)</f>
        <v>4922513</v>
      </c>
      <c r="U25" s="79"/>
      <c r="V25" s="78">
        <f>SUM(D25:L25,T25)</f>
        <v>12401887</v>
      </c>
      <c r="W25" s="79"/>
      <c r="X25" s="78">
        <v>258791</v>
      </c>
      <c r="Y25" s="79"/>
      <c r="Z25" s="79">
        <f>SUM(V25:X25)</f>
        <v>12660678</v>
      </c>
      <c r="AA25" s="64"/>
    </row>
    <row r="26" spans="1:27" ht="15" customHeight="1" x14ac:dyDescent="0.2">
      <c r="A26" s="80" t="s">
        <v>156</v>
      </c>
      <c r="C26" s="77"/>
      <c r="D26" s="78">
        <v>0</v>
      </c>
      <c r="E26" s="79"/>
      <c r="F26" s="78">
        <v>0</v>
      </c>
      <c r="G26" s="79"/>
      <c r="H26" s="78">
        <v>0</v>
      </c>
      <c r="I26" s="79"/>
      <c r="J26" s="78">
        <v>0</v>
      </c>
      <c r="K26" s="79"/>
      <c r="L26" s="78">
        <f>SUM('PL&amp;OCI'!D100)</f>
        <v>69956</v>
      </c>
      <c r="M26" s="79"/>
      <c r="N26" s="78">
        <v>0</v>
      </c>
      <c r="O26" s="78"/>
      <c r="P26" s="78">
        <v>0</v>
      </c>
      <c r="Q26" s="79"/>
      <c r="R26" s="78">
        <v>0</v>
      </c>
      <c r="S26" s="79"/>
      <c r="T26" s="78">
        <f>SUM(N26:R26)</f>
        <v>0</v>
      </c>
      <c r="U26" s="79"/>
      <c r="V26" s="78">
        <f>SUM(D26:L26,T26)</f>
        <v>69956</v>
      </c>
      <c r="W26" s="79"/>
      <c r="X26" s="78">
        <v>-3783</v>
      </c>
      <c r="Y26" s="79"/>
      <c r="Z26" s="79">
        <f>SUM(V26:X26)</f>
        <v>66173</v>
      </c>
      <c r="AA26" s="64"/>
    </row>
    <row r="27" spans="1:27" ht="15" customHeight="1" x14ac:dyDescent="0.2">
      <c r="A27" s="80" t="s">
        <v>121</v>
      </c>
      <c r="C27" s="77"/>
      <c r="D27" s="78"/>
      <c r="E27" s="79"/>
      <c r="F27" s="78"/>
      <c r="G27" s="79"/>
      <c r="H27" s="78"/>
      <c r="I27" s="79"/>
      <c r="J27" s="78"/>
      <c r="K27" s="79"/>
      <c r="L27" s="78"/>
      <c r="M27" s="79"/>
      <c r="N27" s="78"/>
      <c r="O27" s="78"/>
      <c r="P27" s="78"/>
      <c r="Q27" s="79"/>
      <c r="R27" s="79"/>
      <c r="S27" s="79"/>
      <c r="T27" s="78"/>
      <c r="U27" s="79"/>
      <c r="V27" s="78"/>
      <c r="W27" s="79"/>
      <c r="X27" s="78"/>
      <c r="Y27" s="79"/>
      <c r="Z27" s="79"/>
    </row>
    <row r="28" spans="1:27" ht="15" customHeight="1" x14ac:dyDescent="0.2">
      <c r="A28" s="80" t="s">
        <v>157</v>
      </c>
      <c r="C28" s="77"/>
      <c r="D28" s="81">
        <v>0</v>
      </c>
      <c r="E28" s="79"/>
      <c r="F28" s="81">
        <v>0</v>
      </c>
      <c r="G28" s="79"/>
      <c r="H28" s="81">
        <v>0</v>
      </c>
      <c r="I28" s="79"/>
      <c r="J28" s="81">
        <v>0</v>
      </c>
      <c r="K28" s="79"/>
      <c r="L28" s="81">
        <v>0</v>
      </c>
      <c r="M28" s="79"/>
      <c r="N28" s="81">
        <v>4376</v>
      </c>
      <c r="O28" s="78"/>
      <c r="P28" s="81">
        <v>0</v>
      </c>
      <c r="Q28" s="79"/>
      <c r="R28" s="82">
        <v>-81</v>
      </c>
      <c r="S28" s="79"/>
      <c r="T28" s="81">
        <f>SUM(N28:R28)</f>
        <v>4295</v>
      </c>
      <c r="U28" s="79"/>
      <c r="V28" s="81">
        <f>SUM(D28:L28,T28)</f>
        <v>4295</v>
      </c>
      <c r="W28" s="79"/>
      <c r="X28" s="81">
        <v>-87</v>
      </c>
      <c r="Y28" s="79"/>
      <c r="Z28" s="82">
        <f>SUM(V28:X28)</f>
        <v>4208</v>
      </c>
    </row>
    <row r="29" spans="1:27" ht="15" customHeight="1" x14ac:dyDescent="0.2">
      <c r="A29" s="80" t="s">
        <v>158</v>
      </c>
      <c r="C29" s="77"/>
      <c r="D29" s="78"/>
      <c r="E29" s="79"/>
      <c r="F29" s="78"/>
      <c r="G29" s="79"/>
      <c r="H29" s="78"/>
      <c r="I29" s="79"/>
      <c r="J29" s="78"/>
      <c r="K29" s="79"/>
      <c r="L29" s="78"/>
      <c r="M29" s="79"/>
      <c r="N29" s="78"/>
      <c r="O29" s="78"/>
      <c r="P29" s="78"/>
      <c r="Q29" s="79"/>
      <c r="R29" s="79"/>
      <c r="S29" s="79"/>
      <c r="T29" s="78"/>
      <c r="U29" s="79"/>
      <c r="V29" s="78"/>
      <c r="W29" s="79"/>
      <c r="X29" s="78"/>
      <c r="Y29" s="79"/>
      <c r="Z29" s="79"/>
      <c r="AA29" s="64"/>
    </row>
    <row r="30" spans="1:27" ht="15" customHeight="1" x14ac:dyDescent="0.2">
      <c r="A30" s="80" t="s">
        <v>159</v>
      </c>
      <c r="C30" s="77"/>
      <c r="D30" s="83">
        <f>SUM(D26:D28)</f>
        <v>0</v>
      </c>
      <c r="E30" s="78"/>
      <c r="F30" s="83">
        <f>SUM(F26:F28)</f>
        <v>0</v>
      </c>
      <c r="G30" s="78"/>
      <c r="H30" s="83">
        <f>SUM(H26:H28)</f>
        <v>0</v>
      </c>
      <c r="I30" s="78"/>
      <c r="J30" s="83">
        <f>SUM(J26:J28)</f>
        <v>0</v>
      </c>
      <c r="K30" s="78"/>
      <c r="L30" s="83">
        <f>SUM(L26:L28)</f>
        <v>69956</v>
      </c>
      <c r="M30" s="79"/>
      <c r="N30" s="83">
        <f>SUM(N26:N28)</f>
        <v>4376</v>
      </c>
      <c r="O30" s="83"/>
      <c r="P30" s="83">
        <f>SUM(P26:P28)</f>
        <v>0</v>
      </c>
      <c r="Q30" s="78"/>
      <c r="R30" s="83">
        <f>SUM(R26:R28)</f>
        <v>-81</v>
      </c>
      <c r="S30" s="78"/>
      <c r="T30" s="83">
        <f>SUM(T26:T28)</f>
        <v>4295</v>
      </c>
      <c r="U30" s="79"/>
      <c r="V30" s="83">
        <f>SUM(V26:V28)</f>
        <v>74251</v>
      </c>
      <c r="W30" s="79"/>
      <c r="X30" s="83">
        <f>SUM(X26:X28)</f>
        <v>-3870</v>
      </c>
      <c r="Y30" s="79"/>
      <c r="Z30" s="83">
        <f>SUM(Z26:Z28)</f>
        <v>70381</v>
      </c>
      <c r="AA30" s="64"/>
    </row>
    <row r="31" spans="1:27" ht="15" customHeight="1" x14ac:dyDescent="0.2">
      <c r="A31" s="80" t="s">
        <v>161</v>
      </c>
      <c r="C31" s="77"/>
      <c r="D31" s="83"/>
      <c r="E31" s="78"/>
      <c r="F31" s="83"/>
      <c r="G31" s="78"/>
      <c r="H31" s="83"/>
      <c r="I31" s="78"/>
      <c r="J31" s="83"/>
      <c r="K31" s="78"/>
      <c r="L31" s="83"/>
      <c r="M31" s="79"/>
      <c r="N31" s="83"/>
      <c r="O31" s="83"/>
      <c r="P31" s="83"/>
      <c r="Q31" s="78"/>
      <c r="R31" s="83"/>
      <c r="S31" s="78"/>
      <c r="T31" s="83"/>
      <c r="U31" s="79"/>
      <c r="V31" s="83"/>
      <c r="W31" s="79"/>
      <c r="X31" s="83"/>
      <c r="Y31" s="79"/>
      <c r="Z31" s="83"/>
      <c r="AA31" s="64"/>
    </row>
    <row r="32" spans="1:27" ht="15" customHeight="1" x14ac:dyDescent="0.2">
      <c r="A32" s="80" t="s">
        <v>162</v>
      </c>
      <c r="C32" s="77"/>
      <c r="D32" s="78">
        <v>0</v>
      </c>
      <c r="E32" s="79"/>
      <c r="F32" s="78">
        <v>0</v>
      </c>
      <c r="G32" s="79"/>
      <c r="H32" s="78">
        <v>0</v>
      </c>
      <c r="I32" s="79"/>
      <c r="J32" s="78">
        <v>0</v>
      </c>
      <c r="K32" s="78"/>
      <c r="L32" s="83">
        <v>3252</v>
      </c>
      <c r="M32" s="79"/>
      <c r="N32" s="78">
        <v>0</v>
      </c>
      <c r="O32" s="83"/>
      <c r="P32" s="83">
        <v>-3252</v>
      </c>
      <c r="Q32" s="78"/>
      <c r="R32" s="78">
        <v>0</v>
      </c>
      <c r="S32" s="78"/>
      <c r="T32" s="78">
        <f t="shared" ref="T32:T34" si="0">SUM(N32:R32)</f>
        <v>-3252</v>
      </c>
      <c r="U32" s="79"/>
      <c r="V32" s="78">
        <f t="shared" ref="V32:V34" si="1">SUM(D32:L32,T32)</f>
        <v>0</v>
      </c>
      <c r="W32" s="79"/>
      <c r="X32" s="78">
        <v>0</v>
      </c>
      <c r="Y32" s="79"/>
      <c r="Z32" s="83">
        <f>X32</f>
        <v>0</v>
      </c>
      <c r="AA32" s="64"/>
    </row>
    <row r="33" spans="1:27" ht="15" customHeight="1" x14ac:dyDescent="0.2">
      <c r="A33" s="80" t="s">
        <v>236</v>
      </c>
      <c r="C33" s="77"/>
      <c r="D33" s="78">
        <v>0</v>
      </c>
      <c r="E33" s="79"/>
      <c r="F33" s="78">
        <v>0</v>
      </c>
      <c r="G33" s="79"/>
      <c r="H33" s="78">
        <v>0</v>
      </c>
      <c r="I33" s="79"/>
      <c r="J33" s="78">
        <v>0</v>
      </c>
      <c r="K33" s="78"/>
      <c r="L33" s="78">
        <v>0</v>
      </c>
      <c r="M33" s="79"/>
      <c r="N33" s="78">
        <v>0</v>
      </c>
      <c r="O33" s="83"/>
      <c r="P33" s="78">
        <v>0</v>
      </c>
      <c r="Q33" s="78"/>
      <c r="R33" s="78">
        <v>0</v>
      </c>
      <c r="S33" s="78"/>
      <c r="T33" s="78">
        <f t="shared" si="0"/>
        <v>0</v>
      </c>
      <c r="U33" s="79"/>
      <c r="V33" s="78">
        <f t="shared" si="1"/>
        <v>0</v>
      </c>
      <c r="W33" s="79"/>
      <c r="X33" s="83">
        <v>-4</v>
      </c>
      <c r="Y33" s="79"/>
      <c r="Z33" s="83">
        <f>X33</f>
        <v>-4</v>
      </c>
      <c r="AA33" s="64"/>
    </row>
    <row r="34" spans="1:27" ht="15" customHeight="1" x14ac:dyDescent="0.2">
      <c r="A34" s="80" t="s">
        <v>174</v>
      </c>
      <c r="C34" s="77"/>
      <c r="D34" s="78">
        <v>0</v>
      </c>
      <c r="E34" s="79"/>
      <c r="F34" s="78">
        <v>0</v>
      </c>
      <c r="G34" s="79"/>
      <c r="H34" s="78">
        <v>0</v>
      </c>
      <c r="I34" s="79"/>
      <c r="J34" s="78">
        <v>0</v>
      </c>
      <c r="K34" s="78"/>
      <c r="L34" s="83">
        <v>-63339</v>
      </c>
      <c r="M34" s="79"/>
      <c r="N34" s="78">
        <v>0</v>
      </c>
      <c r="O34" s="83"/>
      <c r="P34" s="78">
        <v>0</v>
      </c>
      <c r="Q34" s="78"/>
      <c r="R34" s="78">
        <v>0</v>
      </c>
      <c r="S34" s="78"/>
      <c r="T34" s="78">
        <f t="shared" si="0"/>
        <v>0</v>
      </c>
      <c r="U34" s="79"/>
      <c r="V34" s="78">
        <f t="shared" si="1"/>
        <v>-63339</v>
      </c>
      <c r="W34" s="79"/>
      <c r="X34" s="83">
        <v>0</v>
      </c>
      <c r="Y34" s="79"/>
      <c r="Z34" s="83">
        <v>-63339</v>
      </c>
      <c r="AA34" s="64"/>
    </row>
    <row r="35" spans="1:27" ht="15" customHeight="1" thickBot="1" x14ac:dyDescent="0.25">
      <c r="A35" s="66" t="s">
        <v>163</v>
      </c>
      <c r="C35" s="63"/>
      <c r="D35" s="84">
        <f>SUM(D25,D29:D34)</f>
        <v>1666827</v>
      </c>
      <c r="E35" s="79"/>
      <c r="F35" s="84">
        <f>SUM(F25,F29:F34)</f>
        <v>2062461</v>
      </c>
      <c r="G35" s="79"/>
      <c r="H35" s="84">
        <f>SUM(H25,H29:H34)</f>
        <v>568131</v>
      </c>
      <c r="I35" s="79"/>
      <c r="J35" s="84">
        <f>SUM(J25,J29:J34)</f>
        <v>211675</v>
      </c>
      <c r="K35" s="79"/>
      <c r="L35" s="84">
        <f>SUM(L25,L29:L34)</f>
        <v>2980149</v>
      </c>
      <c r="M35" s="79"/>
      <c r="N35" s="84">
        <f>SUM(N25,N29:N34)</f>
        <v>118067</v>
      </c>
      <c r="O35" s="78"/>
      <c r="P35" s="84">
        <f>SUM(P25,P29:P34)</f>
        <v>4796661</v>
      </c>
      <c r="Q35" s="79"/>
      <c r="R35" s="84">
        <f>SUM(R25,R29:R34)</f>
        <v>8828</v>
      </c>
      <c r="S35" s="79"/>
      <c r="T35" s="84">
        <f>SUM(T25,T29:T34)</f>
        <v>4923556</v>
      </c>
      <c r="U35" s="79"/>
      <c r="V35" s="84">
        <f>SUM(V25,V29:V34)</f>
        <v>12412799</v>
      </c>
      <c r="W35" s="79"/>
      <c r="X35" s="84">
        <f>SUM(X25,X29:X34)</f>
        <v>254917</v>
      </c>
      <c r="Y35" s="79"/>
      <c r="Z35" s="84">
        <f>SUM(Z25,Z29:Z34)</f>
        <v>12667716</v>
      </c>
    </row>
    <row r="36" spans="1:27" ht="15" customHeight="1" thickTop="1" x14ac:dyDescent="0.2">
      <c r="C36" s="63"/>
      <c r="D36" s="86">
        <f>SUM(D25-bs!F72)</f>
        <v>0</v>
      </c>
      <c r="F36" s="86">
        <f>SUM(F25-bs!F73)</f>
        <v>0</v>
      </c>
      <c r="H36" s="86">
        <f>SUM(H25-bs!F74)</f>
        <v>0</v>
      </c>
      <c r="J36" s="86">
        <f>SUM(J25-bs!F76)</f>
        <v>0</v>
      </c>
      <c r="L36" s="86">
        <f>SUM(L25-bs!F77)</f>
        <v>0</v>
      </c>
      <c r="T36" s="86">
        <f>SUM(T25-bs!F78)</f>
        <v>0</v>
      </c>
      <c r="V36" s="87">
        <f>SUM(V25-bs!F79)</f>
        <v>0</v>
      </c>
      <c r="X36" s="86">
        <f>SUM(X25-bs!F81)</f>
        <v>0</v>
      </c>
      <c r="Z36" s="86">
        <f>SUM(Z25-bs!F82)</f>
        <v>0</v>
      </c>
    </row>
    <row r="37" spans="1:27" ht="15" customHeight="1" x14ac:dyDescent="0.2">
      <c r="C37" s="63"/>
      <c r="D37" s="86">
        <f>SUM(D35-bs!D72)</f>
        <v>0</v>
      </c>
      <c r="F37" s="86">
        <f>SUM(F35-bs!D73)</f>
        <v>0</v>
      </c>
      <c r="H37" s="86">
        <f>SUM(H35-bs!D74)</f>
        <v>0</v>
      </c>
      <c r="J37" s="86">
        <f>SUM(J35-bs!D76)</f>
        <v>0</v>
      </c>
      <c r="L37" s="86">
        <f>SUM(L35-bs!D77)</f>
        <v>0</v>
      </c>
      <c r="T37" s="86">
        <f>SUM(T35-bs!D78)</f>
        <v>0</v>
      </c>
      <c r="V37" s="87">
        <f>SUM(V35-bs!D79)</f>
        <v>0</v>
      </c>
      <c r="X37" s="86">
        <f>SUM(X35-bs!D81)</f>
        <v>0</v>
      </c>
      <c r="Z37" s="87">
        <f>SUM(Z35-bs!D82)</f>
        <v>0</v>
      </c>
    </row>
    <row r="38" spans="1:27" ht="15" customHeight="1" x14ac:dyDescent="0.2">
      <c r="A38" s="63" t="s">
        <v>35</v>
      </c>
      <c r="C38" s="63"/>
      <c r="D38" s="78"/>
      <c r="E38" s="79"/>
      <c r="F38" s="78"/>
      <c r="G38" s="79"/>
      <c r="H38" s="78"/>
      <c r="I38" s="79"/>
      <c r="J38" s="78"/>
      <c r="K38" s="79"/>
      <c r="L38" s="78"/>
      <c r="M38" s="79"/>
      <c r="N38" s="78"/>
      <c r="O38" s="78"/>
      <c r="P38" s="78"/>
      <c r="Q38" s="79"/>
      <c r="R38" s="79"/>
      <c r="S38" s="79"/>
      <c r="T38" s="78"/>
      <c r="U38" s="79"/>
      <c r="V38" s="78"/>
      <c r="W38" s="79"/>
      <c r="X38" s="78"/>
      <c r="Y38" s="79"/>
      <c r="Z38" s="78"/>
    </row>
    <row r="39" spans="1:27" ht="15" customHeight="1" x14ac:dyDescent="0.2">
      <c r="E39" s="63"/>
      <c r="G39" s="63"/>
      <c r="I39" s="63"/>
      <c r="M39" s="63"/>
      <c r="P39" s="63"/>
      <c r="Q39" s="63"/>
      <c r="R39" s="63"/>
      <c r="S39" s="63"/>
      <c r="U39" s="63"/>
      <c r="V39" s="63"/>
      <c r="W39" s="63"/>
    </row>
  </sheetData>
  <mergeCells count="4">
    <mergeCell ref="D7:V7"/>
    <mergeCell ref="N8:T8"/>
    <mergeCell ref="N9:R9"/>
    <mergeCell ref="J13:L13"/>
  </mergeCells>
  <printOptions horizontalCentered="1"/>
  <pageMargins left="0.19685039370078741" right="0.19685039370078741" top="0.98425196850393704" bottom="0.19685039370078741" header="0.19685039370078741" footer="0.19685039370078741"/>
  <pageSetup paperSize="9" scale="8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T25"/>
  <sheetViews>
    <sheetView showGridLines="0" zoomScale="80" zoomScaleNormal="80" zoomScaleSheetLayoutView="94" workbookViewId="0">
      <selection activeCell="J18" sqref="J18"/>
    </sheetView>
  </sheetViews>
  <sheetFormatPr defaultColWidth="9.140625" defaultRowHeight="18.75" customHeight="1" x14ac:dyDescent="0.2"/>
  <cols>
    <col min="1" max="1" width="19.7109375" style="90" customWidth="1"/>
    <col min="2" max="3" width="5.7109375" style="90" customWidth="1"/>
    <col min="4" max="4" width="9.5703125" style="90" customWidth="1"/>
    <col min="5" max="5" width="1.28515625" style="91" customWidth="1"/>
    <col min="6" max="6" width="13.7109375" style="90" bestFit="1" customWidth="1"/>
    <col min="7" max="7" width="2.7109375" style="91" customWidth="1"/>
    <col min="8" max="8" width="13.7109375" style="90" bestFit="1" customWidth="1"/>
    <col min="9" max="9" width="2.7109375" style="91" customWidth="1"/>
    <col min="10" max="10" width="12.7109375" style="90" customWidth="1"/>
    <col min="11" max="11" width="2.7109375" style="90" customWidth="1"/>
    <col min="12" max="12" width="12.7109375" style="90" customWidth="1"/>
    <col min="13" max="13" width="2.7109375" style="91" customWidth="1"/>
    <col min="14" max="14" width="20" style="90" customWidth="1"/>
    <col min="15" max="15" width="2.7109375" style="90" customWidth="1"/>
    <col min="16" max="16" width="12.7109375" style="90" customWidth="1"/>
    <col min="17" max="17" width="2.7109375" style="90" customWidth="1"/>
    <col min="18" max="18" width="14.85546875" style="90" customWidth="1"/>
    <col min="19" max="19" width="1.7109375" style="90" customWidth="1"/>
    <col min="20" max="20" width="8.85546875" style="90" customWidth="1"/>
    <col min="21" max="16384" width="9.140625" style="90"/>
  </cols>
  <sheetData>
    <row r="1" spans="1:20" s="88" customFormat="1" ht="18.75" customHeight="1" x14ac:dyDescent="0.2">
      <c r="R1" s="30" t="s">
        <v>78</v>
      </c>
    </row>
    <row r="2" spans="1:20" s="88" customFormat="1" ht="18.75" customHeight="1" x14ac:dyDescent="0.2">
      <c r="A2" s="88" t="s">
        <v>0</v>
      </c>
      <c r="R2" s="89"/>
    </row>
    <row r="3" spans="1:20" s="88" customFormat="1" ht="18.75" customHeight="1" x14ac:dyDescent="0.2">
      <c r="A3" s="88" t="s">
        <v>164</v>
      </c>
    </row>
    <row r="4" spans="1:20" s="88" customFormat="1" ht="18.75" customHeight="1" x14ac:dyDescent="0.2">
      <c r="A4" s="1" t="s">
        <v>118</v>
      </c>
    </row>
    <row r="5" spans="1:20" ht="18.75" customHeight="1" x14ac:dyDescent="0.2">
      <c r="N5" s="89"/>
      <c r="O5" s="89"/>
      <c r="P5" s="89"/>
      <c r="Q5" s="89"/>
      <c r="R5" s="5" t="s">
        <v>2</v>
      </c>
      <c r="T5" s="92"/>
    </row>
    <row r="6" spans="1:20" ht="18.75" customHeight="1" x14ac:dyDescent="0.2">
      <c r="D6" s="93"/>
      <c r="E6" s="93"/>
      <c r="F6" s="114" t="s">
        <v>4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93"/>
      <c r="T6" s="93"/>
    </row>
    <row r="7" spans="1:20" ht="18.75" customHeight="1" x14ac:dyDescent="0.2">
      <c r="D7" s="93"/>
      <c r="E7" s="93"/>
      <c r="F7" s="91"/>
      <c r="H7" s="91"/>
      <c r="J7" s="91"/>
      <c r="K7" s="91"/>
      <c r="L7" s="91"/>
      <c r="N7" s="94" t="s">
        <v>165</v>
      </c>
      <c r="O7" s="95"/>
      <c r="P7" s="96"/>
      <c r="Q7" s="91"/>
      <c r="R7" s="91"/>
      <c r="S7" s="93"/>
      <c r="T7" s="93"/>
    </row>
    <row r="8" spans="1:20" ht="18.75" customHeight="1" x14ac:dyDescent="0.2">
      <c r="D8" s="93"/>
      <c r="E8" s="93"/>
      <c r="F8" s="91"/>
      <c r="H8" s="91"/>
      <c r="J8" s="91"/>
      <c r="K8" s="91"/>
      <c r="L8" s="91"/>
      <c r="N8" s="97" t="s">
        <v>166</v>
      </c>
      <c r="O8" s="95"/>
      <c r="P8" s="93" t="s">
        <v>127</v>
      </c>
      <c r="Q8" s="93"/>
      <c r="R8" s="91"/>
      <c r="S8" s="93"/>
      <c r="T8" s="93"/>
    </row>
    <row r="9" spans="1:20" s="95" customFormat="1" ht="18.75" customHeight="1" x14ac:dyDescent="0.2">
      <c r="F9" s="95" t="s">
        <v>130</v>
      </c>
      <c r="G9" s="93"/>
      <c r="I9" s="93"/>
      <c r="J9" s="115" t="s">
        <v>66</v>
      </c>
      <c r="K9" s="115"/>
      <c r="L9" s="115"/>
      <c r="M9" s="93"/>
      <c r="N9" s="97" t="s">
        <v>121</v>
      </c>
      <c r="P9" s="93" t="s">
        <v>167</v>
      </c>
      <c r="R9" s="93" t="s">
        <v>137</v>
      </c>
    </row>
    <row r="10" spans="1:20" s="95" customFormat="1" ht="18.75" customHeight="1" x14ac:dyDescent="0.2">
      <c r="F10" s="93" t="s">
        <v>138</v>
      </c>
      <c r="G10" s="93"/>
      <c r="I10" s="93"/>
      <c r="J10" s="95" t="s">
        <v>139</v>
      </c>
      <c r="K10" s="93"/>
      <c r="M10" s="93"/>
      <c r="N10" s="93" t="s">
        <v>168</v>
      </c>
      <c r="P10" s="93" t="s">
        <v>143</v>
      </c>
      <c r="R10" s="93" t="s">
        <v>143</v>
      </c>
    </row>
    <row r="11" spans="1:20" s="95" customFormat="1" ht="18.75" customHeight="1" x14ac:dyDescent="0.2">
      <c r="C11" s="93"/>
      <c r="D11" s="93"/>
      <c r="F11" s="97" t="s">
        <v>146</v>
      </c>
      <c r="G11" s="93"/>
      <c r="H11" s="97" t="s">
        <v>64</v>
      </c>
      <c r="I11" s="93"/>
      <c r="J11" s="97" t="s">
        <v>169</v>
      </c>
      <c r="K11" s="93"/>
      <c r="L11" s="97" t="s">
        <v>148</v>
      </c>
      <c r="M11" s="93"/>
      <c r="N11" s="98" t="s">
        <v>170</v>
      </c>
      <c r="O11" s="93"/>
      <c r="P11" s="97" t="s">
        <v>152</v>
      </c>
      <c r="Q11" s="93"/>
      <c r="R11" s="97" t="s">
        <v>152</v>
      </c>
    </row>
    <row r="12" spans="1:20" s="3" customFormat="1" ht="18.75" customHeight="1" x14ac:dyDescent="0.2">
      <c r="A12" s="88" t="s">
        <v>155</v>
      </c>
      <c r="E12" s="27"/>
      <c r="F12" s="62">
        <v>1666827</v>
      </c>
      <c r="G12" s="25"/>
      <c r="H12" s="62">
        <v>2062461</v>
      </c>
      <c r="I12" s="25"/>
      <c r="J12" s="62">
        <v>211675</v>
      </c>
      <c r="K12" s="25"/>
      <c r="L12" s="62">
        <v>1480927</v>
      </c>
      <c r="M12" s="25"/>
      <c r="N12" s="62">
        <v>142719</v>
      </c>
      <c r="O12" s="62"/>
      <c r="P12" s="62">
        <v>142719</v>
      </c>
      <c r="Q12" s="25"/>
      <c r="R12" s="99">
        <f>SUM(F12:L12,P12)</f>
        <v>5564609</v>
      </c>
    </row>
    <row r="13" spans="1:20" s="3" customFormat="1" ht="18.75" customHeight="1" x14ac:dyDescent="0.2">
      <c r="A13" s="3" t="s">
        <v>171</v>
      </c>
      <c r="E13" s="27"/>
      <c r="F13" s="62">
        <v>0</v>
      </c>
      <c r="G13" s="25"/>
      <c r="H13" s="62">
        <v>0</v>
      </c>
      <c r="I13" s="25"/>
      <c r="J13" s="62">
        <v>0</v>
      </c>
      <c r="K13" s="25"/>
      <c r="L13" s="62">
        <v>-22903</v>
      </c>
      <c r="M13" s="25"/>
      <c r="N13" s="62">
        <v>0</v>
      </c>
      <c r="O13" s="62"/>
      <c r="P13" s="62">
        <v>0</v>
      </c>
      <c r="Q13" s="25"/>
      <c r="R13" s="62">
        <f>SUM(F13:L13,P13)</f>
        <v>-22903</v>
      </c>
    </row>
    <row r="14" spans="1:20" s="3" customFormat="1" ht="18.75" customHeight="1" x14ac:dyDescent="0.2">
      <c r="A14" s="3" t="s">
        <v>172</v>
      </c>
      <c r="E14" s="27"/>
      <c r="F14" s="102">
        <f>SUM(F13:F13)</f>
        <v>0</v>
      </c>
      <c r="G14" s="25"/>
      <c r="H14" s="102">
        <f>SUM(H13:H13)</f>
        <v>0</v>
      </c>
      <c r="I14" s="25"/>
      <c r="J14" s="102">
        <f>SUM(J13:J13)</f>
        <v>0</v>
      </c>
      <c r="K14" s="25"/>
      <c r="L14" s="102">
        <v>-22903</v>
      </c>
      <c r="M14" s="25"/>
      <c r="N14" s="102">
        <f>SUM(N13:N13)</f>
        <v>0</v>
      </c>
      <c r="O14" s="101"/>
      <c r="P14" s="102">
        <f>SUM(P13:P13)</f>
        <v>0</v>
      </c>
      <c r="Q14" s="25"/>
      <c r="R14" s="102">
        <f>SUM(R13:R13)</f>
        <v>-22903</v>
      </c>
    </row>
    <row r="15" spans="1:20" s="3" customFormat="1" ht="18.75" customHeight="1" x14ac:dyDescent="0.2">
      <c r="A15" s="3" t="s">
        <v>174</v>
      </c>
      <c r="E15" s="27"/>
      <c r="F15" s="101">
        <v>0</v>
      </c>
      <c r="G15" s="25"/>
      <c r="H15" s="101">
        <v>0</v>
      </c>
      <c r="I15" s="25"/>
      <c r="J15" s="101">
        <v>0</v>
      </c>
      <c r="K15" s="25"/>
      <c r="L15" s="100">
        <v>-43337</v>
      </c>
      <c r="M15" s="25"/>
      <c r="N15" s="100">
        <v>0</v>
      </c>
      <c r="O15" s="101"/>
      <c r="P15" s="101">
        <f>SUM(N15)</f>
        <v>0</v>
      </c>
      <c r="Q15" s="25"/>
      <c r="R15" s="100">
        <f>SUM(L15,P15)</f>
        <v>-43337</v>
      </c>
    </row>
    <row r="16" spans="1:20" ht="18.75" customHeight="1" thickBot="1" x14ac:dyDescent="0.25">
      <c r="A16" s="88" t="s">
        <v>173</v>
      </c>
      <c r="F16" s="103">
        <f>SUM(F12,F14,F15)</f>
        <v>1666827</v>
      </c>
      <c r="G16" s="25"/>
      <c r="H16" s="103">
        <f>SUM(H12,H14,H15)</f>
        <v>2062461</v>
      </c>
      <c r="I16" s="25"/>
      <c r="J16" s="103">
        <f>SUM(J12,J14,J15)</f>
        <v>211675</v>
      </c>
      <c r="K16" s="25"/>
      <c r="L16" s="103">
        <f>SUM(L12,L14,L15)</f>
        <v>1414687</v>
      </c>
      <c r="M16" s="25"/>
      <c r="N16" s="103">
        <f>SUM(N12,N14,N15)</f>
        <v>142719</v>
      </c>
      <c r="O16" s="62"/>
      <c r="P16" s="103">
        <f>SUM(P12,P14,P15)</f>
        <v>142719</v>
      </c>
      <c r="Q16" s="25"/>
      <c r="R16" s="103">
        <f>SUM(R12,R14,R15)</f>
        <v>5498369</v>
      </c>
    </row>
    <row r="17" spans="1:18" ht="18.75" customHeight="1" thickTop="1" x14ac:dyDescent="0.2">
      <c r="K17" s="91"/>
      <c r="R17" s="104"/>
    </row>
    <row r="18" spans="1:18" s="3" customFormat="1" ht="18.75" customHeight="1" x14ac:dyDescent="0.2">
      <c r="A18" s="88" t="s">
        <v>160</v>
      </c>
      <c r="E18" s="27"/>
      <c r="F18" s="62">
        <v>1666827</v>
      </c>
      <c r="G18" s="25"/>
      <c r="H18" s="62">
        <v>2062461</v>
      </c>
      <c r="I18" s="25"/>
      <c r="J18" s="62">
        <v>211675</v>
      </c>
      <c r="K18" s="25"/>
      <c r="L18" s="62">
        <v>1531571</v>
      </c>
      <c r="M18" s="25"/>
      <c r="N18" s="62">
        <v>142719</v>
      </c>
      <c r="O18" s="62"/>
      <c r="P18" s="62">
        <f>SUM(N18:O18)</f>
        <v>142719</v>
      </c>
      <c r="Q18" s="25"/>
      <c r="R18" s="62">
        <f>SUM(F18:L18,P18)</f>
        <v>5615253</v>
      </c>
    </row>
    <row r="19" spans="1:18" s="3" customFormat="1" ht="18.75" customHeight="1" x14ac:dyDescent="0.2">
      <c r="A19" s="3" t="s">
        <v>156</v>
      </c>
      <c r="E19" s="27"/>
      <c r="F19" s="62">
        <v>0</v>
      </c>
      <c r="G19" s="25"/>
      <c r="H19" s="62">
        <v>0</v>
      </c>
      <c r="I19" s="25"/>
      <c r="J19" s="62">
        <v>0</v>
      </c>
      <c r="K19" s="25"/>
      <c r="L19" s="62">
        <v>10433</v>
      </c>
      <c r="M19" s="25"/>
      <c r="N19" s="42">
        <v>0</v>
      </c>
      <c r="O19" s="62"/>
      <c r="P19" s="42">
        <f>SUM(N19:O19)</f>
        <v>0</v>
      </c>
      <c r="Q19" s="25"/>
      <c r="R19" s="42">
        <f>SUM(F19:L19,P19)</f>
        <v>10433</v>
      </c>
    </row>
    <row r="20" spans="1:18" s="3" customFormat="1" ht="18.75" customHeight="1" x14ac:dyDescent="0.2">
      <c r="A20" s="3" t="s">
        <v>172</v>
      </c>
      <c r="E20" s="27"/>
      <c r="F20" s="102">
        <f>SUM(F19:F19)</f>
        <v>0</v>
      </c>
      <c r="G20" s="25"/>
      <c r="H20" s="102">
        <f>SUM(H19:H19)</f>
        <v>0</v>
      </c>
      <c r="I20" s="25"/>
      <c r="J20" s="102">
        <f>SUM(J19:J19)</f>
        <v>0</v>
      </c>
      <c r="K20" s="25"/>
      <c r="L20" s="102">
        <f>SUM(L19:L19)</f>
        <v>10433</v>
      </c>
      <c r="M20" s="25"/>
      <c r="N20" s="101">
        <f>SUM(N19:N19)</f>
        <v>0</v>
      </c>
      <c r="O20" s="101"/>
      <c r="P20" s="101">
        <f>SUM(P19:P19)</f>
        <v>0</v>
      </c>
      <c r="Q20" s="25"/>
      <c r="R20" s="101">
        <f>SUM(R19:R19)</f>
        <v>10433</v>
      </c>
    </row>
    <row r="21" spans="1:18" s="3" customFormat="1" ht="18.75" customHeight="1" x14ac:dyDescent="0.2">
      <c r="A21" s="3" t="s">
        <v>174</v>
      </c>
      <c r="E21" s="27"/>
      <c r="F21" s="101">
        <v>0</v>
      </c>
      <c r="G21" s="25"/>
      <c r="H21" s="101">
        <v>0</v>
      </c>
      <c r="I21" s="25"/>
      <c r="J21" s="101">
        <v>0</v>
      </c>
      <c r="K21" s="25"/>
      <c r="L21" s="101">
        <v>-63339</v>
      </c>
      <c r="M21" s="25"/>
      <c r="N21" s="100">
        <v>0</v>
      </c>
      <c r="O21" s="101"/>
      <c r="P21" s="100">
        <v>0</v>
      </c>
      <c r="Q21" s="25"/>
      <c r="R21" s="100">
        <v>-63339</v>
      </c>
    </row>
    <row r="22" spans="1:18" ht="18.75" customHeight="1" thickBot="1" x14ac:dyDescent="0.25">
      <c r="A22" s="88" t="s">
        <v>163</v>
      </c>
      <c r="F22" s="103">
        <f>SUM(F18,F20)</f>
        <v>1666827</v>
      </c>
      <c r="G22" s="25"/>
      <c r="H22" s="103">
        <f>SUM(H18,H20)</f>
        <v>2062461</v>
      </c>
      <c r="I22" s="25"/>
      <c r="J22" s="103">
        <f>SUM(J18,J20)</f>
        <v>211675</v>
      </c>
      <c r="K22" s="25"/>
      <c r="L22" s="103">
        <f>SUM(L18,L20,L21)</f>
        <v>1478665</v>
      </c>
      <c r="M22" s="25"/>
      <c r="N22" s="103">
        <f>SUM(N18,N20)</f>
        <v>142719</v>
      </c>
      <c r="O22" s="62"/>
      <c r="P22" s="103">
        <f>SUM(P18,P20)</f>
        <v>142719</v>
      </c>
      <c r="Q22" s="25"/>
      <c r="R22" s="103">
        <f>SUM(R18,R20,R21)</f>
        <v>5562347</v>
      </c>
    </row>
    <row r="23" spans="1:18" ht="18.75" customHeight="1" thickTop="1" x14ac:dyDescent="0.2">
      <c r="A23" s="88"/>
      <c r="F23" s="105">
        <f>SUM(F16-bs!J72)</f>
        <v>0</v>
      </c>
      <c r="H23" s="105">
        <f>SUM(H16-bs!J73)</f>
        <v>0</v>
      </c>
      <c r="J23" s="105">
        <f>SUM(J16-bs!J76)</f>
        <v>0</v>
      </c>
      <c r="L23" s="105">
        <f>SUM(L18-bs!J77)</f>
        <v>0</v>
      </c>
      <c r="P23" s="105">
        <f>SUM(P16-bs!J78)</f>
        <v>0</v>
      </c>
      <c r="R23" s="105">
        <f>SUM(R18-bs!J82)</f>
        <v>0</v>
      </c>
    </row>
    <row r="24" spans="1:18" ht="18.75" customHeight="1" x14ac:dyDescent="0.2">
      <c r="F24" s="105">
        <f>SUM(F22-bs!H72)</f>
        <v>0</v>
      </c>
      <c r="H24" s="105">
        <f>SUM(H22-bs!J73)</f>
        <v>0</v>
      </c>
      <c r="J24" s="105">
        <f>SUM(J22-bs!H76)</f>
        <v>0</v>
      </c>
      <c r="L24" s="105">
        <f>SUM(L22-bs!H77)</f>
        <v>0</v>
      </c>
      <c r="P24" s="105">
        <f>SUM(P22-bs!H78)</f>
        <v>0</v>
      </c>
      <c r="R24" s="105">
        <f>SUM(R22-bs!H79)</f>
        <v>0</v>
      </c>
    </row>
    <row r="25" spans="1:18" ht="18.75" customHeight="1" x14ac:dyDescent="0.2">
      <c r="A25" s="90" t="s">
        <v>35</v>
      </c>
    </row>
  </sheetData>
  <mergeCells count="2">
    <mergeCell ref="F6:R6"/>
    <mergeCell ref="J9:L9"/>
  </mergeCells>
  <printOptions horizontalCentered="1"/>
  <pageMargins left="0.19685039370078741" right="0.19685039370078741" top="0.98425196850393704" bottom="0.19685039370078741" header="0.19685039370078741" footer="0.19685039370078741"/>
  <pageSetup paperSize="9" scale="8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J106"/>
  <sheetViews>
    <sheetView showGridLines="0" view="pageBreakPreview" topLeftCell="A52" zoomScaleSheetLayoutView="100" workbookViewId="0">
      <selection activeCell="A72" sqref="A72"/>
    </sheetView>
  </sheetViews>
  <sheetFormatPr defaultColWidth="9.140625" defaultRowHeight="21" customHeight="1" x14ac:dyDescent="0.2"/>
  <cols>
    <col min="1" max="1" width="45.710937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18.2" customHeight="1" x14ac:dyDescent="0.2">
      <c r="D1" s="2"/>
      <c r="F1" s="2"/>
      <c r="H1" s="2"/>
      <c r="J1" s="30" t="s">
        <v>78</v>
      </c>
    </row>
    <row r="2" spans="1:10" s="1" customFormat="1" ht="18.2" customHeight="1" x14ac:dyDescent="0.2">
      <c r="A2" s="1" t="s">
        <v>0</v>
      </c>
      <c r="D2" s="2"/>
      <c r="F2" s="2"/>
      <c r="H2" s="2"/>
      <c r="J2" s="2"/>
    </row>
    <row r="3" spans="1:10" s="1" customFormat="1" ht="18.2" customHeight="1" x14ac:dyDescent="0.2">
      <c r="A3" s="1" t="s">
        <v>175</v>
      </c>
      <c r="D3" s="2"/>
      <c r="F3" s="2"/>
      <c r="H3" s="2"/>
      <c r="J3" s="2"/>
    </row>
    <row r="4" spans="1:10" s="1" customFormat="1" ht="18.2" customHeight="1" x14ac:dyDescent="0.2">
      <c r="A4" s="1" t="s">
        <v>118</v>
      </c>
      <c r="D4" s="2"/>
      <c r="F4" s="2"/>
      <c r="H4" s="2"/>
      <c r="J4" s="2"/>
    </row>
    <row r="5" spans="1:10" s="8" customFormat="1" ht="18.2" customHeight="1" x14ac:dyDescent="0.2">
      <c r="D5" s="4"/>
      <c r="E5" s="3"/>
      <c r="F5" s="4"/>
      <c r="G5" s="3"/>
      <c r="H5" s="5"/>
      <c r="I5" s="3"/>
      <c r="J5" s="5" t="s">
        <v>2</v>
      </c>
    </row>
    <row r="6" spans="1:10" s="7" customFormat="1" ht="18.2" customHeight="1" x14ac:dyDescent="0.2">
      <c r="D6" s="39"/>
      <c r="E6" s="40" t="s">
        <v>3</v>
      </c>
      <c r="F6" s="39"/>
      <c r="H6" s="39"/>
      <c r="I6" s="40" t="s">
        <v>4</v>
      </c>
      <c r="J6" s="39"/>
    </row>
    <row r="7" spans="1:10" s="8" customFormat="1" ht="18.2" customHeight="1" x14ac:dyDescent="0.2">
      <c r="B7" s="9"/>
      <c r="D7" s="11">
        <v>2018</v>
      </c>
      <c r="E7" s="12"/>
      <c r="F7" s="11" t="s">
        <v>117</v>
      </c>
      <c r="G7" s="41"/>
      <c r="H7" s="11">
        <v>2018</v>
      </c>
      <c r="I7" s="12"/>
      <c r="J7" s="11" t="s">
        <v>117</v>
      </c>
    </row>
    <row r="8" spans="1:10" ht="18.2" customHeight="1" x14ac:dyDescent="0.2">
      <c r="A8" s="1" t="s">
        <v>176</v>
      </c>
    </row>
    <row r="9" spans="1:10" ht="18.2" customHeight="1" x14ac:dyDescent="0.2">
      <c r="A9" s="3" t="s">
        <v>114</v>
      </c>
      <c r="D9" s="19">
        <v>102535</v>
      </c>
      <c r="F9" s="4">
        <v>-5022</v>
      </c>
      <c r="H9" s="19">
        <v>6927</v>
      </c>
      <c r="J9" s="4">
        <v>-25004</v>
      </c>
    </row>
    <row r="10" spans="1:10" ht="18.2" customHeight="1" x14ac:dyDescent="0.2">
      <c r="A10" s="3" t="s">
        <v>177</v>
      </c>
      <c r="E10" s="4"/>
      <c r="G10" s="4"/>
      <c r="I10" s="4"/>
    </row>
    <row r="11" spans="1:10" ht="18.2" customHeight="1" x14ac:dyDescent="0.2">
      <c r="A11" s="3" t="s">
        <v>178</v>
      </c>
      <c r="E11" s="4"/>
      <c r="G11" s="4"/>
      <c r="I11" s="4"/>
    </row>
    <row r="12" spans="1:10" ht="18.2" customHeight="1" x14ac:dyDescent="0.2">
      <c r="A12" s="3" t="s">
        <v>179</v>
      </c>
      <c r="D12" s="4">
        <v>184027</v>
      </c>
      <c r="E12" s="4"/>
      <c r="F12" s="4">
        <v>177053</v>
      </c>
      <c r="G12" s="4"/>
      <c r="H12" s="4">
        <v>4182</v>
      </c>
      <c r="I12" s="4"/>
      <c r="J12" s="4">
        <v>3572</v>
      </c>
    </row>
    <row r="13" spans="1:10" ht="18.2" customHeight="1" x14ac:dyDescent="0.2">
      <c r="A13" s="3" t="s">
        <v>180</v>
      </c>
      <c r="D13" s="4">
        <v>1246</v>
      </c>
      <c r="E13" s="4"/>
      <c r="F13" s="4">
        <v>1285</v>
      </c>
      <c r="G13" s="4"/>
      <c r="H13" s="24">
        <v>0</v>
      </c>
      <c r="I13" s="4"/>
      <c r="J13" s="24">
        <v>0</v>
      </c>
    </row>
    <row r="14" spans="1:10" ht="18.2" customHeight="1" x14ac:dyDescent="0.2">
      <c r="A14" s="3" t="s">
        <v>181</v>
      </c>
      <c r="D14" s="4">
        <v>1025</v>
      </c>
      <c r="E14" s="4"/>
      <c r="F14" s="24">
        <v>1025</v>
      </c>
      <c r="G14" s="4"/>
      <c r="H14" s="24">
        <v>0</v>
      </c>
      <c r="I14" s="4"/>
      <c r="J14" s="24">
        <v>0</v>
      </c>
    </row>
    <row r="15" spans="1:10" ht="18.2" customHeight="1" x14ac:dyDescent="0.2">
      <c r="A15" s="3" t="s">
        <v>182</v>
      </c>
      <c r="D15" s="24">
        <v>-660</v>
      </c>
      <c r="E15" s="4"/>
      <c r="F15" s="24">
        <v>-9914</v>
      </c>
      <c r="G15" s="4"/>
      <c r="H15" s="24">
        <v>0</v>
      </c>
      <c r="I15" s="4"/>
      <c r="J15" s="24">
        <v>1915</v>
      </c>
    </row>
    <row r="16" spans="1:10" ht="18.2" customHeight="1" x14ac:dyDescent="0.2">
      <c r="A16" s="3" t="s">
        <v>183</v>
      </c>
      <c r="D16" s="24">
        <v>1202</v>
      </c>
      <c r="E16" s="4"/>
      <c r="F16" s="24">
        <v>935</v>
      </c>
      <c r="G16" s="4"/>
      <c r="H16" s="24">
        <v>0</v>
      </c>
      <c r="I16" s="4"/>
      <c r="J16" s="24">
        <v>0</v>
      </c>
    </row>
    <row r="17" spans="1:10" ht="18.2" customHeight="1" x14ac:dyDescent="0.2">
      <c r="A17" s="3" t="s">
        <v>244</v>
      </c>
      <c r="D17" s="5">
        <v>-40241</v>
      </c>
      <c r="E17" s="4"/>
      <c r="F17" s="5">
        <v>21997</v>
      </c>
      <c r="G17" s="18"/>
      <c r="H17" s="24">
        <v>0</v>
      </c>
      <c r="I17" s="18"/>
      <c r="J17" s="24">
        <v>0</v>
      </c>
    </row>
    <row r="18" spans="1:10" ht="18.2" customHeight="1" x14ac:dyDescent="0.2">
      <c r="A18" s="3" t="s">
        <v>184</v>
      </c>
      <c r="D18" s="24">
        <v>1361</v>
      </c>
      <c r="E18" s="4"/>
      <c r="F18" s="24">
        <v>84</v>
      </c>
      <c r="G18" s="18"/>
      <c r="H18" s="24">
        <v>0</v>
      </c>
      <c r="I18" s="18"/>
      <c r="J18" s="24">
        <v>-19</v>
      </c>
    </row>
    <row r="19" spans="1:10" ht="18.2" customHeight="1" x14ac:dyDescent="0.2">
      <c r="A19" s="3" t="s">
        <v>185</v>
      </c>
      <c r="D19" s="18">
        <v>219</v>
      </c>
      <c r="E19" s="4"/>
      <c r="F19" s="18">
        <v>282</v>
      </c>
      <c r="G19" s="18"/>
      <c r="H19" s="21">
        <v>0</v>
      </c>
      <c r="I19" s="18"/>
      <c r="J19" s="21">
        <v>0</v>
      </c>
    </row>
    <row r="20" spans="1:10" ht="18.2" customHeight="1" x14ac:dyDescent="0.2">
      <c r="A20" s="3" t="s">
        <v>242</v>
      </c>
      <c r="D20" s="18">
        <v>64712</v>
      </c>
      <c r="E20" s="4"/>
      <c r="F20" s="18">
        <v>0</v>
      </c>
      <c r="G20" s="18"/>
      <c r="H20" s="21">
        <v>0</v>
      </c>
      <c r="I20" s="18"/>
      <c r="J20" s="21">
        <v>0</v>
      </c>
    </row>
    <row r="21" spans="1:10" ht="18.2" customHeight="1" x14ac:dyDescent="0.2">
      <c r="A21" s="106" t="s">
        <v>239</v>
      </c>
      <c r="D21" s="18">
        <v>0</v>
      </c>
      <c r="E21" s="4"/>
      <c r="F21" s="18">
        <v>0</v>
      </c>
      <c r="G21" s="18"/>
      <c r="H21" s="21">
        <v>-28271</v>
      </c>
      <c r="I21" s="18"/>
      <c r="J21" s="21">
        <v>-18553</v>
      </c>
    </row>
    <row r="22" spans="1:10" ht="18.2" customHeight="1" x14ac:dyDescent="0.2">
      <c r="A22" s="3" t="s">
        <v>202</v>
      </c>
      <c r="D22" s="18">
        <v>2571</v>
      </c>
      <c r="E22" s="4"/>
      <c r="F22" s="18">
        <v>2676</v>
      </c>
      <c r="G22" s="18"/>
      <c r="H22" s="24">
        <v>218</v>
      </c>
      <c r="I22" s="18"/>
      <c r="J22" s="24">
        <v>193</v>
      </c>
    </row>
    <row r="23" spans="1:10" ht="18.2" customHeight="1" x14ac:dyDescent="0.2">
      <c r="A23" s="3" t="s">
        <v>243</v>
      </c>
      <c r="D23" s="18">
        <v>-31018</v>
      </c>
      <c r="E23" s="4"/>
      <c r="F23" s="18">
        <v>219</v>
      </c>
      <c r="G23" s="18"/>
      <c r="H23" s="24">
        <v>0</v>
      </c>
      <c r="I23" s="18"/>
      <c r="J23" s="24">
        <v>0</v>
      </c>
    </row>
    <row r="24" spans="1:10" ht="18.2" customHeight="1" x14ac:dyDescent="0.2">
      <c r="A24" s="3" t="s">
        <v>186</v>
      </c>
      <c r="D24" s="18">
        <v>0</v>
      </c>
      <c r="E24" s="4"/>
      <c r="F24" s="18">
        <v>-12522</v>
      </c>
      <c r="G24" s="18"/>
      <c r="H24" s="24">
        <v>0</v>
      </c>
      <c r="I24" s="18"/>
      <c r="J24" s="24">
        <v>0</v>
      </c>
    </row>
    <row r="25" spans="1:10" ht="18.2" customHeight="1" x14ac:dyDescent="0.2">
      <c r="A25" s="3" t="s">
        <v>187</v>
      </c>
      <c r="D25" s="24">
        <v>-16487</v>
      </c>
      <c r="E25" s="24"/>
      <c r="F25" s="24">
        <v>-19125</v>
      </c>
      <c r="G25" s="18"/>
      <c r="H25" s="24">
        <v>-20935</v>
      </c>
      <c r="I25" s="18"/>
      <c r="J25" s="24">
        <v>-31767</v>
      </c>
    </row>
    <row r="26" spans="1:10" ht="18.2" customHeight="1" x14ac:dyDescent="0.2">
      <c r="A26" s="3" t="s">
        <v>188</v>
      </c>
      <c r="D26" s="107">
        <v>80120</v>
      </c>
      <c r="E26" s="24"/>
      <c r="F26" s="107">
        <v>89337</v>
      </c>
      <c r="G26" s="18"/>
      <c r="H26" s="107">
        <v>19244</v>
      </c>
      <c r="I26" s="18"/>
      <c r="J26" s="107">
        <v>26247</v>
      </c>
    </row>
    <row r="27" spans="1:10" ht="18.2" customHeight="1" x14ac:dyDescent="0.2">
      <c r="A27" s="3" t="s">
        <v>189</v>
      </c>
      <c r="D27" s="31"/>
      <c r="E27" s="24"/>
      <c r="F27" s="31"/>
      <c r="G27" s="4"/>
      <c r="H27" s="31"/>
      <c r="I27" s="4"/>
      <c r="J27" s="31"/>
    </row>
    <row r="28" spans="1:10" ht="18.2" customHeight="1" x14ac:dyDescent="0.2">
      <c r="A28" s="3" t="s">
        <v>190</v>
      </c>
      <c r="D28" s="108">
        <f>SUM(D9:D26)</f>
        <v>350612</v>
      </c>
      <c r="E28" s="4"/>
      <c r="F28" s="108">
        <f>SUM(F9:F26)</f>
        <v>248310</v>
      </c>
      <c r="G28" s="4"/>
      <c r="H28" s="108">
        <f>SUM(H9:H26)</f>
        <v>-18635</v>
      </c>
      <c r="I28" s="4"/>
      <c r="J28" s="108">
        <f>SUM(J9:J26)</f>
        <v>-43416</v>
      </c>
    </row>
    <row r="29" spans="1:10" ht="18.2" customHeight="1" x14ac:dyDescent="0.2">
      <c r="A29" s="3" t="s">
        <v>191</v>
      </c>
      <c r="D29" s="18"/>
      <c r="E29" s="4"/>
      <c r="F29" s="18"/>
      <c r="G29" s="18"/>
      <c r="H29" s="18"/>
      <c r="I29" s="18"/>
      <c r="J29" s="18"/>
    </row>
    <row r="30" spans="1:10" ht="18.2" customHeight="1" x14ac:dyDescent="0.2">
      <c r="A30" s="3" t="s">
        <v>192</v>
      </c>
      <c r="D30" s="18">
        <v>141744</v>
      </c>
      <c r="E30" s="4"/>
      <c r="F30" s="18">
        <v>99408</v>
      </c>
      <c r="G30" s="18"/>
      <c r="H30" s="18">
        <v>-16818</v>
      </c>
      <c r="I30" s="18"/>
      <c r="J30" s="18">
        <v>5327</v>
      </c>
    </row>
    <row r="31" spans="1:10" s="1" customFormat="1" ht="18.2" customHeight="1" x14ac:dyDescent="0.2">
      <c r="A31" s="3" t="s">
        <v>193</v>
      </c>
      <c r="B31" s="3"/>
      <c r="C31" s="3"/>
      <c r="D31" s="18">
        <v>-5608</v>
      </c>
      <c r="E31" s="4"/>
      <c r="F31" s="18">
        <v>-8886</v>
      </c>
      <c r="G31" s="18"/>
      <c r="H31" s="18">
        <v>0</v>
      </c>
      <c r="I31" s="18"/>
      <c r="J31" s="18">
        <v>0</v>
      </c>
    </row>
    <row r="32" spans="1:10" ht="18.2" customHeight="1" x14ac:dyDescent="0.2">
      <c r="A32" s="3" t="s">
        <v>194</v>
      </c>
      <c r="D32" s="18">
        <v>-80812</v>
      </c>
      <c r="E32" s="4"/>
      <c r="F32" s="18">
        <v>-22184</v>
      </c>
      <c r="G32" s="18"/>
      <c r="H32" s="24">
        <v>15728</v>
      </c>
      <c r="I32" s="18"/>
      <c r="J32" s="24">
        <v>-557</v>
      </c>
    </row>
    <row r="33" spans="1:10" ht="18.2" customHeight="1" x14ac:dyDescent="0.2">
      <c r="A33" s="3" t="s">
        <v>195</v>
      </c>
      <c r="D33" s="18">
        <v>-34090</v>
      </c>
      <c r="E33" s="4"/>
      <c r="F33" s="18">
        <v>1765</v>
      </c>
      <c r="G33" s="18"/>
      <c r="H33" s="18">
        <v>-4107</v>
      </c>
      <c r="I33" s="18"/>
      <c r="J33" s="18">
        <v>391</v>
      </c>
    </row>
    <row r="34" spans="1:10" ht="18.2" customHeight="1" x14ac:dyDescent="0.2">
      <c r="A34" s="3" t="s">
        <v>196</v>
      </c>
      <c r="D34" s="18">
        <v>-3819</v>
      </c>
      <c r="E34" s="4"/>
      <c r="F34" s="18">
        <v>62447</v>
      </c>
      <c r="G34" s="18"/>
      <c r="H34" s="24">
        <v>0</v>
      </c>
      <c r="I34" s="18"/>
      <c r="J34" s="24">
        <v>0</v>
      </c>
    </row>
    <row r="35" spans="1:10" ht="18.2" customHeight="1" x14ac:dyDescent="0.2">
      <c r="A35" s="3" t="s">
        <v>197</v>
      </c>
      <c r="D35" s="18">
        <v>-2296</v>
      </c>
      <c r="E35" s="4"/>
      <c r="F35" s="18">
        <v>38</v>
      </c>
      <c r="G35" s="18"/>
      <c r="H35" s="18">
        <v>-71</v>
      </c>
      <c r="I35" s="18"/>
      <c r="J35" s="18">
        <v>1</v>
      </c>
    </row>
    <row r="36" spans="1:10" ht="18.2" customHeight="1" x14ac:dyDescent="0.2">
      <c r="A36" s="3" t="s">
        <v>198</v>
      </c>
      <c r="E36" s="4"/>
      <c r="G36" s="4"/>
      <c r="I36" s="4"/>
    </row>
    <row r="37" spans="1:10" ht="18.2" customHeight="1" x14ac:dyDescent="0.2">
      <c r="A37" s="3" t="s">
        <v>199</v>
      </c>
      <c r="D37" s="18">
        <v>-193022</v>
      </c>
      <c r="E37" s="18"/>
      <c r="F37" s="18">
        <v>-140120</v>
      </c>
      <c r="G37" s="18"/>
      <c r="H37" s="18">
        <v>-240</v>
      </c>
      <c r="I37" s="18"/>
      <c r="J37" s="18">
        <v>5098</v>
      </c>
    </row>
    <row r="38" spans="1:10" ht="18.2" customHeight="1" x14ac:dyDescent="0.2">
      <c r="A38" s="3" t="s">
        <v>200</v>
      </c>
      <c r="D38" s="18">
        <v>299450</v>
      </c>
      <c r="E38" s="18"/>
      <c r="F38" s="18">
        <v>26712</v>
      </c>
      <c r="G38" s="18"/>
      <c r="H38" s="18">
        <v>10</v>
      </c>
      <c r="I38" s="18"/>
      <c r="J38" s="18">
        <v>-308</v>
      </c>
    </row>
    <row r="39" spans="1:10" ht="18.2" customHeight="1" x14ac:dyDescent="0.2">
      <c r="A39" s="3" t="s">
        <v>201</v>
      </c>
      <c r="D39" s="18">
        <v>23770</v>
      </c>
      <c r="E39" s="18"/>
      <c r="F39" s="18">
        <v>-3085</v>
      </c>
      <c r="G39" s="18"/>
      <c r="H39" s="18">
        <v>44150</v>
      </c>
      <c r="I39" s="18"/>
      <c r="J39" s="18">
        <v>25071</v>
      </c>
    </row>
    <row r="40" spans="1:10" ht="18.2" customHeight="1" x14ac:dyDescent="0.2">
      <c r="A40" s="3" t="s">
        <v>202</v>
      </c>
      <c r="D40" s="18">
        <v>-4263</v>
      </c>
      <c r="E40" s="18"/>
      <c r="F40" s="18">
        <v>-1356</v>
      </c>
      <c r="G40" s="18"/>
      <c r="H40" s="18">
        <v>-1941</v>
      </c>
      <c r="I40" s="18"/>
      <c r="J40" s="18">
        <v>0</v>
      </c>
    </row>
    <row r="41" spans="1:10" ht="18.2" customHeight="1" x14ac:dyDescent="0.2">
      <c r="A41" s="3" t="s">
        <v>246</v>
      </c>
      <c r="D41" s="18">
        <v>-10000</v>
      </c>
      <c r="E41" s="18"/>
      <c r="F41" s="18">
        <v>0</v>
      </c>
      <c r="G41" s="18"/>
      <c r="H41" s="18">
        <v>0</v>
      </c>
      <c r="I41" s="18"/>
      <c r="J41" s="18">
        <v>0</v>
      </c>
    </row>
    <row r="42" spans="1:10" ht="18.2" customHeight="1" x14ac:dyDescent="0.2">
      <c r="A42" s="3" t="s">
        <v>203</v>
      </c>
      <c r="D42" s="22">
        <v>1886</v>
      </c>
      <c r="E42" s="18"/>
      <c r="F42" s="22">
        <v>3139</v>
      </c>
      <c r="G42" s="18"/>
      <c r="H42" s="22">
        <v>60</v>
      </c>
      <c r="I42" s="18"/>
      <c r="J42" s="22">
        <v>-175</v>
      </c>
    </row>
    <row r="43" spans="1:10" ht="18.2" customHeight="1" x14ac:dyDescent="0.2">
      <c r="A43" s="3" t="s">
        <v>204</v>
      </c>
      <c r="D43" s="18">
        <f>SUM(D28:D42)</f>
        <v>483552</v>
      </c>
      <c r="E43" s="18"/>
      <c r="F43" s="18">
        <f>SUM(F28:F42)</f>
        <v>266188</v>
      </c>
      <c r="G43" s="18"/>
      <c r="H43" s="18">
        <f>SUM(H28:H42)</f>
        <v>18136</v>
      </c>
      <c r="I43" s="18"/>
      <c r="J43" s="18">
        <f>SUM(J28:J42)</f>
        <v>-8568</v>
      </c>
    </row>
    <row r="44" spans="1:10" ht="18.2" customHeight="1" x14ac:dyDescent="0.2">
      <c r="A44" s="3" t="s">
        <v>205</v>
      </c>
      <c r="D44" s="18">
        <v>16472</v>
      </c>
      <c r="E44" s="18"/>
      <c r="F44" s="18">
        <v>19111</v>
      </c>
      <c r="G44" s="18"/>
      <c r="H44" s="18">
        <v>23581</v>
      </c>
      <c r="I44" s="18"/>
      <c r="J44" s="18">
        <v>22337</v>
      </c>
    </row>
    <row r="45" spans="1:10" ht="18.2" customHeight="1" x14ac:dyDescent="0.2">
      <c r="A45" s="3" t="s">
        <v>206</v>
      </c>
      <c r="D45" s="18">
        <v>-82603</v>
      </c>
      <c r="E45" s="18"/>
      <c r="F45" s="18">
        <v>-95046</v>
      </c>
      <c r="G45" s="18"/>
      <c r="H45" s="18">
        <v>-20304</v>
      </c>
      <c r="I45" s="18"/>
      <c r="J45" s="18">
        <v>-20915</v>
      </c>
    </row>
    <row r="46" spans="1:10" ht="18.2" customHeight="1" x14ac:dyDescent="0.2">
      <c r="A46" s="3" t="s">
        <v>207</v>
      </c>
      <c r="D46" s="42">
        <v>-54000</v>
      </c>
      <c r="E46" s="18"/>
      <c r="F46" s="42">
        <v>-56776</v>
      </c>
      <c r="G46" s="18"/>
      <c r="H46" s="42">
        <v>-4396</v>
      </c>
      <c r="I46" s="18"/>
      <c r="J46" s="42">
        <v>-110</v>
      </c>
    </row>
    <row r="47" spans="1:10" ht="18.2" customHeight="1" x14ac:dyDescent="0.2">
      <c r="A47" s="1" t="s">
        <v>208</v>
      </c>
      <c r="D47" s="22">
        <f>SUM(D43:D46)</f>
        <v>363421</v>
      </c>
      <c r="E47" s="18"/>
      <c r="F47" s="22">
        <f>SUM(F43:F46)</f>
        <v>133477</v>
      </c>
      <c r="G47" s="18"/>
      <c r="H47" s="22">
        <f>SUM(H43:H46)</f>
        <v>17017</v>
      </c>
      <c r="I47" s="18"/>
      <c r="J47" s="22">
        <f>SUM(J43:J46)</f>
        <v>-7256</v>
      </c>
    </row>
    <row r="48" spans="1:10" ht="18.2" customHeight="1" x14ac:dyDescent="0.2">
      <c r="E48" s="4"/>
      <c r="G48" s="4"/>
      <c r="I48" s="4"/>
    </row>
    <row r="49" spans="1:10" ht="18.2" customHeight="1" x14ac:dyDescent="0.2">
      <c r="A49" s="3" t="s">
        <v>35</v>
      </c>
    </row>
    <row r="50" spans="1:10" s="1" customFormat="1" ht="19.5" customHeight="1" x14ac:dyDescent="0.2">
      <c r="D50" s="2"/>
      <c r="F50" s="2"/>
      <c r="H50" s="2"/>
      <c r="J50" s="30" t="s">
        <v>78</v>
      </c>
    </row>
    <row r="51" spans="1:10" s="1" customFormat="1" ht="19.5" customHeight="1" x14ac:dyDescent="0.2">
      <c r="A51" s="1" t="s">
        <v>0</v>
      </c>
      <c r="D51" s="2"/>
      <c r="F51" s="2"/>
      <c r="H51" s="2"/>
      <c r="J51" s="2"/>
    </row>
    <row r="52" spans="1:10" s="1" customFormat="1" ht="20.45" customHeight="1" x14ac:dyDescent="0.2">
      <c r="A52" s="1" t="s">
        <v>209</v>
      </c>
      <c r="D52" s="2"/>
      <c r="F52" s="2"/>
      <c r="H52" s="2"/>
      <c r="J52" s="2"/>
    </row>
    <row r="53" spans="1:10" s="1" customFormat="1" ht="20.45" customHeight="1" x14ac:dyDescent="0.2">
      <c r="A53" s="1" t="s">
        <v>118</v>
      </c>
      <c r="D53" s="2"/>
      <c r="F53" s="2"/>
      <c r="H53" s="2"/>
      <c r="J53" s="2"/>
    </row>
    <row r="54" spans="1:10" s="8" customFormat="1" ht="20.45" customHeight="1" x14ac:dyDescent="0.2">
      <c r="D54" s="4"/>
      <c r="E54" s="3"/>
      <c r="F54" s="4"/>
      <c r="G54" s="3"/>
      <c r="H54" s="5"/>
      <c r="I54" s="3"/>
      <c r="J54" s="5" t="s">
        <v>2</v>
      </c>
    </row>
    <row r="55" spans="1:10" s="7" customFormat="1" ht="20.45" customHeight="1" x14ac:dyDescent="0.2">
      <c r="D55" s="39"/>
      <c r="E55" s="40" t="s">
        <v>3</v>
      </c>
      <c r="F55" s="39"/>
      <c r="H55" s="39"/>
      <c r="I55" s="40" t="s">
        <v>4</v>
      </c>
      <c r="J55" s="39"/>
    </row>
    <row r="56" spans="1:10" s="8" customFormat="1" ht="20.45" customHeight="1" x14ac:dyDescent="0.2">
      <c r="B56" s="9"/>
      <c r="D56" s="11">
        <v>2018</v>
      </c>
      <c r="E56" s="12"/>
      <c r="F56" s="11" t="s">
        <v>117</v>
      </c>
      <c r="G56" s="41"/>
      <c r="H56" s="11">
        <v>2018</v>
      </c>
      <c r="I56" s="12"/>
      <c r="J56" s="11" t="s">
        <v>117</v>
      </c>
    </row>
    <row r="57" spans="1:10" ht="20.45" customHeight="1" x14ac:dyDescent="0.2">
      <c r="A57" s="1" t="s">
        <v>210</v>
      </c>
      <c r="D57" s="18"/>
      <c r="E57" s="18"/>
      <c r="F57" s="18"/>
      <c r="G57" s="18"/>
      <c r="H57" s="18"/>
      <c r="I57" s="18"/>
      <c r="J57" s="18"/>
    </row>
    <row r="58" spans="1:10" ht="20.45" customHeight="1" x14ac:dyDescent="0.2">
      <c r="A58" s="3" t="s">
        <v>211</v>
      </c>
      <c r="D58" s="18">
        <v>-57</v>
      </c>
      <c r="E58" s="18"/>
      <c r="F58" s="18">
        <v>-63</v>
      </c>
      <c r="G58" s="18"/>
      <c r="H58" s="18">
        <v>0</v>
      </c>
      <c r="I58" s="18"/>
      <c r="J58" s="18">
        <v>0</v>
      </c>
    </row>
    <row r="59" spans="1:10" ht="20.45" customHeight="1" x14ac:dyDescent="0.2">
      <c r="A59" s="3" t="s">
        <v>212</v>
      </c>
      <c r="D59" s="18">
        <v>0</v>
      </c>
      <c r="E59" s="18"/>
      <c r="F59" s="18">
        <v>0</v>
      </c>
      <c r="G59" s="18"/>
      <c r="H59" s="18">
        <v>586501</v>
      </c>
      <c r="I59" s="18"/>
      <c r="J59" s="18">
        <v>511500</v>
      </c>
    </row>
    <row r="60" spans="1:10" ht="20.45" customHeight="1" x14ac:dyDescent="0.2">
      <c r="A60" s="3" t="s">
        <v>213</v>
      </c>
      <c r="D60" s="18">
        <v>0</v>
      </c>
      <c r="E60" s="18"/>
      <c r="F60" s="18">
        <v>0</v>
      </c>
      <c r="G60" s="18"/>
      <c r="H60" s="18">
        <v>-518500</v>
      </c>
      <c r="I60" s="18"/>
      <c r="J60" s="18">
        <v>-334500</v>
      </c>
    </row>
    <row r="61" spans="1:10" ht="20.45" customHeight="1" x14ac:dyDescent="0.2">
      <c r="A61" s="3" t="s">
        <v>245</v>
      </c>
      <c r="D61" s="18">
        <v>-48439</v>
      </c>
      <c r="E61" s="18"/>
      <c r="F61" s="18">
        <v>0</v>
      </c>
      <c r="G61" s="18"/>
      <c r="H61" s="18">
        <v>0</v>
      </c>
      <c r="I61" s="18"/>
      <c r="J61" s="18">
        <v>0</v>
      </c>
    </row>
    <row r="62" spans="1:10" ht="20.45" customHeight="1" x14ac:dyDescent="0.2">
      <c r="A62" s="3" t="s">
        <v>214</v>
      </c>
      <c r="D62" s="18">
        <v>-1727</v>
      </c>
      <c r="E62" s="18"/>
      <c r="F62" s="18">
        <v>-2774</v>
      </c>
      <c r="G62" s="18"/>
      <c r="H62" s="18">
        <v>0</v>
      </c>
      <c r="I62" s="18"/>
      <c r="J62" s="18">
        <v>0</v>
      </c>
    </row>
    <row r="63" spans="1:10" ht="20.45" customHeight="1" x14ac:dyDescent="0.2">
      <c r="A63" s="3" t="s">
        <v>215</v>
      </c>
      <c r="D63" s="30">
        <v>730</v>
      </c>
      <c r="E63" s="21"/>
      <c r="F63" s="30">
        <v>570</v>
      </c>
      <c r="G63" s="18"/>
      <c r="H63" s="30">
        <v>1</v>
      </c>
      <c r="I63" s="18"/>
      <c r="J63" s="30">
        <v>19</v>
      </c>
    </row>
    <row r="64" spans="1:10" ht="20.45" customHeight="1" x14ac:dyDescent="0.2">
      <c r="A64" s="3" t="s">
        <v>216</v>
      </c>
      <c r="D64" s="24">
        <v>-121347</v>
      </c>
      <c r="E64" s="21"/>
      <c r="F64" s="24">
        <v>-86621</v>
      </c>
      <c r="G64" s="18"/>
      <c r="H64" s="30">
        <v>-4923</v>
      </c>
      <c r="I64" s="30"/>
      <c r="J64" s="30">
        <v>-9517</v>
      </c>
    </row>
    <row r="65" spans="1:10" ht="20.45" customHeight="1" x14ac:dyDescent="0.2">
      <c r="A65" s="106" t="s">
        <v>217</v>
      </c>
      <c r="D65" s="24">
        <v>28271</v>
      </c>
      <c r="E65" s="21"/>
      <c r="F65" s="24">
        <v>18553</v>
      </c>
      <c r="G65" s="18"/>
      <c r="H65" s="30">
        <v>28271</v>
      </c>
      <c r="I65" s="30"/>
      <c r="J65" s="30">
        <v>18553</v>
      </c>
    </row>
    <row r="66" spans="1:10" ht="20.45" customHeight="1" x14ac:dyDescent="0.2">
      <c r="A66" s="106" t="s">
        <v>240</v>
      </c>
      <c r="D66" s="24">
        <v>-4</v>
      </c>
      <c r="E66" s="21"/>
      <c r="F66" s="24">
        <v>0</v>
      </c>
      <c r="G66" s="18"/>
      <c r="H66" s="30">
        <v>0</v>
      </c>
      <c r="I66" s="30"/>
      <c r="J66" s="30">
        <v>0</v>
      </c>
    </row>
    <row r="67" spans="1:10" ht="20.45" customHeight="1" x14ac:dyDescent="0.2">
      <c r="A67" s="1" t="s">
        <v>218</v>
      </c>
      <c r="D67" s="23">
        <f>SUM(D58:D66)</f>
        <v>-142573</v>
      </c>
      <c r="E67" s="18"/>
      <c r="F67" s="23">
        <f>SUM(F58:F66)</f>
        <v>-70335</v>
      </c>
      <c r="G67" s="18"/>
      <c r="H67" s="23">
        <f>SUM(H58:H66)</f>
        <v>91350</v>
      </c>
      <c r="I67" s="18"/>
      <c r="J67" s="23">
        <f>SUM(J58:J66)</f>
        <v>186055</v>
      </c>
    </row>
    <row r="68" spans="1:10" ht="20.45" customHeight="1" x14ac:dyDescent="0.2">
      <c r="A68" s="1" t="s">
        <v>219</v>
      </c>
      <c r="D68" s="18"/>
      <c r="E68" s="18"/>
      <c r="F68" s="18"/>
      <c r="G68" s="18"/>
      <c r="H68" s="18"/>
      <c r="I68" s="18"/>
      <c r="J68" s="18"/>
    </row>
    <row r="69" spans="1:10" ht="20.45" customHeight="1" x14ac:dyDescent="0.2">
      <c r="A69" s="106" t="s">
        <v>221</v>
      </c>
      <c r="D69" s="18">
        <v>-470000</v>
      </c>
      <c r="E69" s="18"/>
      <c r="F69" s="18">
        <v>-5000</v>
      </c>
      <c r="G69" s="18"/>
      <c r="H69" s="18">
        <v>-260000</v>
      </c>
      <c r="I69" s="18"/>
      <c r="J69" s="18">
        <v>-5000</v>
      </c>
    </row>
    <row r="70" spans="1:10" ht="20.45" customHeight="1" x14ac:dyDescent="0.2">
      <c r="A70" s="106" t="s">
        <v>220</v>
      </c>
      <c r="D70" s="18">
        <v>-63339</v>
      </c>
      <c r="E70" s="18"/>
      <c r="F70" s="18">
        <v>-43337</v>
      </c>
      <c r="G70" s="18"/>
      <c r="H70" s="18">
        <v>-63339</v>
      </c>
      <c r="I70" s="18"/>
      <c r="J70" s="18">
        <v>-43337</v>
      </c>
    </row>
    <row r="71" spans="1:10" ht="20.45" customHeight="1" x14ac:dyDescent="0.2">
      <c r="A71" s="3" t="s">
        <v>222</v>
      </c>
      <c r="D71" s="18">
        <v>0</v>
      </c>
      <c r="E71" s="18"/>
      <c r="F71" s="18">
        <v>0</v>
      </c>
      <c r="G71" s="18"/>
      <c r="H71" s="24">
        <v>474000</v>
      </c>
      <c r="I71" s="18"/>
      <c r="J71" s="24">
        <v>163000</v>
      </c>
    </row>
    <row r="72" spans="1:10" ht="20.45" customHeight="1" x14ac:dyDescent="0.2">
      <c r="A72" s="3" t="s">
        <v>223</v>
      </c>
      <c r="D72" s="18">
        <v>0</v>
      </c>
      <c r="E72" s="18"/>
      <c r="F72" s="18">
        <v>0</v>
      </c>
      <c r="G72" s="18"/>
      <c r="H72" s="18">
        <v>-282000</v>
      </c>
      <c r="I72" s="18"/>
      <c r="J72" s="18">
        <v>-347000</v>
      </c>
    </row>
    <row r="73" spans="1:10" ht="20.45" customHeight="1" x14ac:dyDescent="0.2">
      <c r="A73" s="3" t="s">
        <v>224</v>
      </c>
      <c r="D73" s="24">
        <v>92625</v>
      </c>
      <c r="E73" s="18"/>
      <c r="F73" s="24">
        <v>229058</v>
      </c>
      <c r="G73" s="18"/>
      <c r="H73" s="30">
        <v>0</v>
      </c>
      <c r="I73" s="18"/>
      <c r="J73" s="30">
        <v>75000</v>
      </c>
    </row>
    <row r="74" spans="1:10" ht="20.45" customHeight="1" x14ac:dyDescent="0.2">
      <c r="A74" s="3" t="s">
        <v>225</v>
      </c>
      <c r="D74" s="42">
        <v>-247881</v>
      </c>
      <c r="E74" s="18"/>
      <c r="F74" s="42">
        <v>-340605</v>
      </c>
      <c r="G74" s="21"/>
      <c r="H74" s="45">
        <v>-250</v>
      </c>
      <c r="I74" s="21"/>
      <c r="J74" s="45">
        <v>-125</v>
      </c>
    </row>
    <row r="75" spans="1:10" ht="20.45" customHeight="1" x14ac:dyDescent="0.2">
      <c r="A75" s="1" t="s">
        <v>247</v>
      </c>
      <c r="D75" s="22">
        <f>SUM(D69:D74)</f>
        <v>-688595</v>
      </c>
      <c r="E75" s="18"/>
      <c r="F75" s="22">
        <f>SUM(F69:F74)</f>
        <v>-159884</v>
      </c>
      <c r="G75" s="18"/>
      <c r="H75" s="22">
        <f>SUM(H69:H74)</f>
        <v>-131589</v>
      </c>
      <c r="I75" s="18"/>
      <c r="J75" s="22">
        <f>SUM(J69:J74)</f>
        <v>-157462</v>
      </c>
    </row>
    <row r="76" spans="1:10" ht="20.45" customHeight="1" x14ac:dyDescent="0.2">
      <c r="A76" s="3" t="s">
        <v>226</v>
      </c>
      <c r="D76" s="25"/>
      <c r="E76" s="18"/>
      <c r="F76" s="25"/>
      <c r="G76" s="18"/>
      <c r="H76" s="25"/>
      <c r="I76" s="18"/>
      <c r="J76" s="25"/>
    </row>
    <row r="77" spans="1:10" ht="20.45" customHeight="1" x14ac:dyDescent="0.2">
      <c r="A77" s="3" t="s">
        <v>227</v>
      </c>
      <c r="D77" s="22">
        <v>6218</v>
      </c>
      <c r="E77" s="25"/>
      <c r="F77" s="22">
        <v>6718</v>
      </c>
      <c r="G77" s="25"/>
      <c r="H77" s="22">
        <v>0</v>
      </c>
      <c r="I77" s="25"/>
      <c r="J77" s="22">
        <v>0</v>
      </c>
    </row>
    <row r="78" spans="1:10" ht="20.45" customHeight="1" x14ac:dyDescent="0.2">
      <c r="A78" s="1" t="s">
        <v>228</v>
      </c>
      <c r="D78" s="18">
        <f>SUM(D47,D67,D75,D77)</f>
        <v>-461529</v>
      </c>
      <c r="E78" s="18"/>
      <c r="F78" s="18">
        <f>SUM(F47,F67,F75,F77)</f>
        <v>-90024</v>
      </c>
      <c r="G78" s="18"/>
      <c r="H78" s="18">
        <f>SUM(H47,H67,H75,H77)</f>
        <v>-23222</v>
      </c>
      <c r="I78" s="18"/>
      <c r="J78" s="18">
        <f>SUM(J47,J67,J75,J77)</f>
        <v>21337</v>
      </c>
    </row>
    <row r="79" spans="1:10" ht="20.45" customHeight="1" x14ac:dyDescent="0.2">
      <c r="A79" s="3" t="s">
        <v>229</v>
      </c>
      <c r="D79" s="22">
        <v>1009981</v>
      </c>
      <c r="E79" s="18"/>
      <c r="F79" s="22">
        <v>669770</v>
      </c>
      <c r="G79" s="18"/>
      <c r="H79" s="22">
        <v>40238</v>
      </c>
      <c r="I79" s="18"/>
      <c r="J79" s="22">
        <v>18206</v>
      </c>
    </row>
    <row r="80" spans="1:10" ht="20.45" customHeight="1" thickBot="1" x14ac:dyDescent="0.25">
      <c r="A80" s="1" t="s">
        <v>230</v>
      </c>
      <c r="B80" s="17"/>
      <c r="D80" s="29">
        <f>SUM(D78:D79)</f>
        <v>548452</v>
      </c>
      <c r="E80" s="18"/>
      <c r="F80" s="29">
        <f>SUM(F78:F79)</f>
        <v>579746</v>
      </c>
      <c r="G80" s="18"/>
      <c r="H80" s="29">
        <f>SUM(H78:H79)</f>
        <v>17016</v>
      </c>
      <c r="I80" s="18"/>
      <c r="J80" s="29">
        <f>SUM(J78:J79)</f>
        <v>39543</v>
      </c>
    </row>
    <row r="81" spans="1:10" ht="20.45" customHeight="1" thickTop="1" x14ac:dyDescent="0.2">
      <c r="D81" s="24">
        <f>SUM(D80-bs!D12)</f>
        <v>0</v>
      </c>
      <c r="E81" s="31"/>
      <c r="F81" s="24"/>
      <c r="G81" s="24"/>
      <c r="H81" s="24">
        <f>SUM(H80-bs!H12)</f>
        <v>0</v>
      </c>
      <c r="I81" s="24"/>
      <c r="J81" s="24"/>
    </row>
    <row r="82" spans="1:10" ht="21" customHeight="1" x14ac:dyDescent="0.2">
      <c r="A82" s="1" t="s">
        <v>231</v>
      </c>
      <c r="D82" s="31"/>
      <c r="E82" s="31"/>
      <c r="F82" s="31"/>
      <c r="G82" s="31"/>
      <c r="H82" s="31"/>
      <c r="I82" s="31"/>
      <c r="J82" s="31"/>
    </row>
    <row r="83" spans="1:10" ht="21" customHeight="1" x14ac:dyDescent="0.2">
      <c r="A83" s="3" t="s">
        <v>232</v>
      </c>
      <c r="D83" s="31"/>
      <c r="E83" s="31"/>
      <c r="F83" s="31"/>
      <c r="G83" s="31"/>
      <c r="H83" s="31"/>
      <c r="I83" s="31"/>
      <c r="J83" s="31"/>
    </row>
    <row r="84" spans="1:10" ht="21" customHeight="1" x14ac:dyDescent="0.2">
      <c r="A84" s="3" t="s">
        <v>233</v>
      </c>
      <c r="D84" s="18">
        <v>-81</v>
      </c>
      <c r="E84" s="18"/>
      <c r="F84" s="18">
        <v>-2864</v>
      </c>
      <c r="G84" s="21"/>
      <c r="H84" s="18">
        <v>0</v>
      </c>
      <c r="I84" s="21"/>
      <c r="J84" s="18">
        <v>0</v>
      </c>
    </row>
    <row r="85" spans="1:10" ht="21" customHeight="1" x14ac:dyDescent="0.2">
      <c r="A85" s="3" t="s">
        <v>234</v>
      </c>
      <c r="D85" s="25">
        <v>3252</v>
      </c>
      <c r="E85" s="25"/>
      <c r="F85" s="25">
        <v>0</v>
      </c>
      <c r="G85" s="25"/>
      <c r="H85" s="25">
        <v>0</v>
      </c>
      <c r="I85" s="25"/>
      <c r="J85" s="25">
        <v>0</v>
      </c>
    </row>
    <row r="86" spans="1:10" ht="21" customHeight="1" x14ac:dyDescent="0.2">
      <c r="A86" s="3" t="s">
        <v>235</v>
      </c>
      <c r="D86" s="25">
        <v>530</v>
      </c>
      <c r="E86" s="25"/>
      <c r="F86" s="25">
        <v>5450</v>
      </c>
      <c r="G86" s="25"/>
      <c r="H86" s="25">
        <v>0</v>
      </c>
      <c r="I86" s="25"/>
      <c r="J86" s="25">
        <v>0</v>
      </c>
    </row>
    <row r="87" spans="1:10" ht="21" customHeight="1" x14ac:dyDescent="0.2">
      <c r="D87" s="25"/>
      <c r="E87" s="25"/>
      <c r="F87" s="25"/>
      <c r="G87" s="25"/>
      <c r="H87" s="25"/>
      <c r="I87" s="25"/>
      <c r="J87" s="25"/>
    </row>
    <row r="88" spans="1:10" ht="21" customHeight="1" x14ac:dyDescent="0.2">
      <c r="A88" s="3" t="s">
        <v>35</v>
      </c>
      <c r="D88" s="31"/>
      <c r="E88" s="31"/>
      <c r="F88" s="31"/>
      <c r="G88" s="31"/>
      <c r="H88" s="31"/>
      <c r="I88" s="31"/>
      <c r="J88" s="31"/>
    </row>
    <row r="89" spans="1:10" s="1" customFormat="1" ht="21" customHeight="1" x14ac:dyDescent="0.2">
      <c r="A89" s="3"/>
      <c r="B89" s="3"/>
      <c r="C89" s="3"/>
      <c r="D89" s="4"/>
      <c r="E89" s="4"/>
      <c r="F89" s="4"/>
      <c r="G89" s="4"/>
      <c r="H89" s="4"/>
      <c r="I89" s="4"/>
      <c r="J89" s="4"/>
    </row>
    <row r="90" spans="1:10" ht="21" customHeight="1" x14ac:dyDescent="0.2">
      <c r="E90" s="4"/>
      <c r="G90" s="4"/>
      <c r="I90" s="4"/>
    </row>
    <row r="91" spans="1:10" ht="21" customHeight="1" x14ac:dyDescent="0.2">
      <c r="B91" s="109"/>
      <c r="D91" s="110"/>
      <c r="F91" s="110"/>
      <c r="H91" s="110"/>
      <c r="J91" s="110"/>
    </row>
    <row r="92" spans="1:10" ht="21" customHeight="1" x14ac:dyDescent="0.2">
      <c r="A92" s="1"/>
    </row>
    <row r="94" spans="1:10" ht="21" customHeight="1" x14ac:dyDescent="0.2">
      <c r="E94" s="4"/>
      <c r="G94" s="4"/>
      <c r="I94" s="4"/>
    </row>
    <row r="95" spans="1:10" ht="21" customHeight="1" x14ac:dyDescent="0.2">
      <c r="E95" s="4"/>
      <c r="G95" s="4"/>
      <c r="I95" s="4"/>
    </row>
    <row r="96" spans="1:10" ht="21" customHeight="1" x14ac:dyDescent="0.2">
      <c r="E96" s="4"/>
      <c r="G96" s="4"/>
      <c r="I96" s="4"/>
    </row>
    <row r="97" spans="1:9" ht="21" customHeight="1" x14ac:dyDescent="0.2">
      <c r="E97" s="4"/>
      <c r="G97" s="4"/>
      <c r="I97" s="4"/>
    </row>
    <row r="98" spans="1:9" ht="21" customHeight="1" x14ac:dyDescent="0.2">
      <c r="A98" s="1"/>
      <c r="E98" s="4"/>
      <c r="G98" s="4"/>
      <c r="I98" s="4"/>
    </row>
    <row r="99" spans="1:9" ht="21" customHeight="1" x14ac:dyDescent="0.2">
      <c r="E99" s="4"/>
      <c r="G99" s="4"/>
      <c r="I99" s="4"/>
    </row>
    <row r="100" spans="1:9" ht="21" customHeight="1" x14ac:dyDescent="0.2">
      <c r="E100" s="4"/>
      <c r="G100" s="4"/>
      <c r="I100" s="4"/>
    </row>
    <row r="106" spans="1:9" ht="21" customHeight="1" x14ac:dyDescent="0.2">
      <c r="B106" s="32"/>
    </row>
  </sheetData>
  <pageMargins left="0.98425196850393704" right="0.19685039370078741" top="0.78740157480314965" bottom="0.19685039370078741" header="0.19685039370078741" footer="0.19685039370078741"/>
  <pageSetup paperSize="9" scale="83" orientation="portrait" r:id="rId1"/>
  <rowBreaks count="1" manualBreakCount="1">
    <brk id="49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99481</vt:lpwstr>
  </property>
  <property fmtid="{D5CDD505-2E9C-101B-9397-08002B2CF9AE}" pid="4" name="OptimizationTime">
    <vt:lpwstr>20180806_1416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Jutamas Sriam</dc:creator>
  <cp:lastModifiedBy>Aranya Ruenyan</cp:lastModifiedBy>
  <cp:lastPrinted>2018-08-01T04:46:07Z</cp:lastPrinted>
  <dcterms:created xsi:type="dcterms:W3CDTF">2018-05-16T02:58:53Z</dcterms:created>
  <dcterms:modified xsi:type="dcterms:W3CDTF">2018-08-01T04:46:11Z</dcterms:modified>
</cp:coreProperties>
</file>