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\FinSt_2017_A_Audit\L\Laguna Resorts &amp; Hotels Plc\Convert_Q1'17\"/>
    </mc:Choice>
  </mc:AlternateContent>
  <bookViews>
    <workbookView xWindow="-15" yWindow="165" windowWidth="9600" windowHeight="8595"/>
  </bookViews>
  <sheets>
    <sheet name="BS" sheetId="12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Flow'!$A$1:$J$82</definedName>
  </definedNames>
  <calcPr calcId="152511"/>
</workbook>
</file>

<file path=xl/calcChain.xml><?xml version="1.0" encoding="utf-8"?>
<calcChain xmlns="http://schemas.openxmlformats.org/spreadsheetml/2006/main">
  <c r="D64" i="12" l="1"/>
  <c r="Q25" i="3" l="1"/>
  <c r="O25" i="3"/>
  <c r="K25" i="3"/>
  <c r="I25" i="3"/>
  <c r="G25" i="3"/>
  <c r="E25" i="3"/>
  <c r="C25" i="3"/>
  <c r="Q24" i="3"/>
  <c r="O24" i="3"/>
  <c r="I24" i="3"/>
  <c r="K24" i="3"/>
  <c r="G24" i="3"/>
  <c r="E24" i="3"/>
  <c r="C24" i="3"/>
  <c r="AA28" i="5"/>
  <c r="Y28" i="5"/>
  <c r="W28" i="5"/>
  <c r="U28" i="5"/>
  <c r="K28" i="5"/>
  <c r="I28" i="5"/>
  <c r="G28" i="5"/>
  <c r="E28" i="5"/>
  <c r="C28" i="5"/>
  <c r="AA27" i="5"/>
  <c r="W27" i="5"/>
  <c r="Y27" i="5"/>
  <c r="U27" i="5"/>
  <c r="K27" i="5"/>
  <c r="I27" i="5"/>
  <c r="G27" i="5"/>
  <c r="E27" i="5"/>
  <c r="C27" i="5"/>
  <c r="J59" i="1"/>
  <c r="H59" i="1"/>
  <c r="D59" i="1"/>
  <c r="AA19" i="5" l="1"/>
  <c r="J70" i="9" l="1"/>
  <c r="H70" i="9"/>
  <c r="F70" i="9"/>
  <c r="D70" i="9"/>
  <c r="J63" i="9"/>
  <c r="H63" i="9"/>
  <c r="F63" i="9"/>
  <c r="D63" i="9"/>
  <c r="J43" i="9"/>
  <c r="J36" i="9"/>
  <c r="J29" i="9"/>
  <c r="M22" i="3"/>
  <c r="M23" i="3" s="1"/>
  <c r="K22" i="3"/>
  <c r="K23" i="3" s="1"/>
  <c r="I22" i="3"/>
  <c r="I23" i="3" s="1"/>
  <c r="G22" i="3"/>
  <c r="G23" i="3" s="1"/>
  <c r="E22" i="3"/>
  <c r="E23" i="3" s="1"/>
  <c r="C22" i="3"/>
  <c r="C23" i="3" s="1"/>
  <c r="O21" i="3"/>
  <c r="Q21" i="3" s="1"/>
  <c r="O20" i="3"/>
  <c r="Q20" i="3" s="1"/>
  <c r="Q22" i="3" s="1"/>
  <c r="O19" i="3"/>
  <c r="Q19" i="3" s="1"/>
  <c r="Q23" i="3" s="1"/>
  <c r="Y25" i="5"/>
  <c r="Y26" i="5" s="1"/>
  <c r="S25" i="5"/>
  <c r="S26" i="5" s="1"/>
  <c r="Q25" i="5"/>
  <c r="Q26" i="5" s="1"/>
  <c r="O25" i="5"/>
  <c r="O26" i="5" s="1"/>
  <c r="M25" i="5"/>
  <c r="M26" i="5" s="1"/>
  <c r="K25" i="5"/>
  <c r="K26" i="5" s="1"/>
  <c r="I25" i="5"/>
  <c r="I26" i="5" s="1"/>
  <c r="G25" i="5"/>
  <c r="G26" i="5" s="1"/>
  <c r="E25" i="5"/>
  <c r="E26" i="5" s="1"/>
  <c r="C25" i="5"/>
  <c r="C26" i="5" s="1"/>
  <c r="U24" i="5"/>
  <c r="U23" i="5"/>
  <c r="W23" i="5" s="1"/>
  <c r="AA23" i="5" s="1"/>
  <c r="U22" i="5"/>
  <c r="W22" i="5" s="1"/>
  <c r="AA22" i="5" s="1"/>
  <c r="Y17" i="5"/>
  <c r="Y20" i="5" s="1"/>
  <c r="S17" i="5"/>
  <c r="S20" i="5" s="1"/>
  <c r="Q17" i="5"/>
  <c r="Q20" i="5" s="1"/>
  <c r="O17" i="5"/>
  <c r="O20" i="5" s="1"/>
  <c r="M17" i="5"/>
  <c r="M20" i="5" s="1"/>
  <c r="K17" i="5"/>
  <c r="K20" i="5" s="1"/>
  <c r="I17" i="5"/>
  <c r="I20" i="5" s="1"/>
  <c r="G17" i="5"/>
  <c r="G20" i="5" s="1"/>
  <c r="E17" i="5"/>
  <c r="E20" i="5" s="1"/>
  <c r="C17" i="5"/>
  <c r="C20" i="5" s="1"/>
  <c r="U16" i="5"/>
  <c r="U15" i="5"/>
  <c r="W15" i="5" s="1"/>
  <c r="AA15" i="5" s="1"/>
  <c r="U14" i="5"/>
  <c r="W14" i="5" s="1"/>
  <c r="AA14" i="5" s="1"/>
  <c r="F64" i="1"/>
  <c r="D64" i="1"/>
  <c r="J57" i="1"/>
  <c r="J62" i="1" s="1"/>
  <c r="H57" i="1"/>
  <c r="F57" i="1"/>
  <c r="D57" i="1"/>
  <c r="F37" i="1"/>
  <c r="D37" i="1"/>
  <c r="F34" i="1"/>
  <c r="D34" i="1"/>
  <c r="J21" i="1"/>
  <c r="H21" i="1"/>
  <c r="F21" i="1"/>
  <c r="D21" i="1"/>
  <c r="J14" i="1"/>
  <c r="J23" i="1" s="1"/>
  <c r="J25" i="1" s="1"/>
  <c r="J27" i="1" s="1"/>
  <c r="J29" i="1" s="1"/>
  <c r="J32" i="1" s="1"/>
  <c r="J37" i="1" s="1"/>
  <c r="H14" i="1"/>
  <c r="H23" i="1" s="1"/>
  <c r="H25" i="1" s="1"/>
  <c r="H27" i="1" s="1"/>
  <c r="H29" i="1" s="1"/>
  <c r="H32" i="1" s="1"/>
  <c r="H37" i="1" s="1"/>
  <c r="F14" i="1"/>
  <c r="D14" i="1"/>
  <c r="D23" i="1" s="1"/>
  <c r="D25" i="1" s="1"/>
  <c r="D27" i="1" s="1"/>
  <c r="D29" i="1" s="1"/>
  <c r="J88" i="12"/>
  <c r="J90" i="12" s="1"/>
  <c r="J91" i="12" s="1"/>
  <c r="J92" i="12" s="1"/>
  <c r="H88" i="12"/>
  <c r="H90" i="12" s="1"/>
  <c r="H91" i="12" s="1"/>
  <c r="F88" i="12"/>
  <c r="F90" i="12" s="1"/>
  <c r="F91" i="12" s="1"/>
  <c r="F92" i="12" s="1"/>
  <c r="D88" i="12"/>
  <c r="D90" i="12" s="1"/>
  <c r="D91" i="12" s="1"/>
  <c r="D92" i="12" s="1"/>
  <c r="J64" i="12"/>
  <c r="H64" i="12"/>
  <c r="F64" i="12"/>
  <c r="J53" i="12"/>
  <c r="J65" i="12" s="1"/>
  <c r="H53" i="12"/>
  <c r="H65" i="12" s="1"/>
  <c r="F53" i="12"/>
  <c r="F65" i="12" s="1"/>
  <c r="D53" i="12"/>
  <c r="D65" i="12" s="1"/>
  <c r="J32" i="12"/>
  <c r="H32" i="12"/>
  <c r="F32" i="12"/>
  <c r="D32" i="12"/>
  <c r="J17" i="12"/>
  <c r="J33" i="12" s="1"/>
  <c r="H17" i="12"/>
  <c r="H33" i="12" s="1"/>
  <c r="F17" i="12"/>
  <c r="F33" i="12" s="1"/>
  <c r="D17" i="12"/>
  <c r="D33" i="12" s="1"/>
  <c r="F23" i="1" l="1"/>
  <c r="F25" i="1" s="1"/>
  <c r="F27" i="1" s="1"/>
  <c r="F29" i="1" s="1"/>
  <c r="AA17" i="5"/>
  <c r="AA20" i="5" s="1"/>
  <c r="U17" i="5"/>
  <c r="H92" i="12"/>
  <c r="O22" i="3"/>
  <c r="O23" i="3"/>
  <c r="U25" i="5"/>
  <c r="U26" i="5" s="1"/>
  <c r="U20" i="5"/>
  <c r="W16" i="5"/>
  <c r="AA16" i="5" s="1"/>
  <c r="W24" i="5"/>
  <c r="AA24" i="5" s="1"/>
  <c r="AA25" i="5" s="1"/>
  <c r="AA26" i="5" s="1"/>
  <c r="W25" i="5" l="1"/>
  <c r="W26" i="5" s="1"/>
  <c r="W17" i="5"/>
  <c r="W20" i="5" s="1"/>
  <c r="F49" i="1" l="1"/>
  <c r="F59" i="1" s="1"/>
  <c r="J9" i="9" l="1"/>
  <c r="F9" i="9"/>
  <c r="J49" i="1"/>
  <c r="O15" i="3"/>
  <c r="F27" i="9" l="1"/>
  <c r="F41" i="9" s="1"/>
  <c r="F45" i="9" s="1"/>
  <c r="F72" i="9" s="1"/>
  <c r="F74" i="9" s="1"/>
  <c r="J27" i="9"/>
  <c r="J41" i="9" s="1"/>
  <c r="J45" i="9" s="1"/>
  <c r="J72" i="9" s="1"/>
  <c r="J74" i="9" s="1"/>
  <c r="D9" i="9"/>
  <c r="D27" i="9" s="1"/>
  <c r="D41" i="9" s="1"/>
  <c r="D45" i="9" s="1"/>
  <c r="D72" i="9" s="1"/>
  <c r="D74" i="9" s="1"/>
  <c r="D75" i="9" s="1"/>
  <c r="M16" i="3" l="1"/>
  <c r="M17" i="3" s="1"/>
  <c r="K16" i="3"/>
  <c r="K17" i="3" s="1"/>
  <c r="I16" i="3"/>
  <c r="I17" i="3" s="1"/>
  <c r="G16" i="3"/>
  <c r="G17" i="3" s="1"/>
  <c r="E16" i="3"/>
  <c r="E17" i="3" s="1"/>
  <c r="C16" i="3"/>
  <c r="C17" i="3" s="1"/>
  <c r="Q15" i="3"/>
  <c r="O14" i="3"/>
  <c r="O16" i="3" s="1"/>
  <c r="O13" i="3"/>
  <c r="Q13" i="3" s="1"/>
  <c r="O17" i="3" l="1"/>
  <c r="Q14" i="3"/>
  <c r="Q16" i="3" s="1"/>
  <c r="Q17" i="3" s="1"/>
  <c r="H9" i="9" l="1"/>
  <c r="H27" i="9" l="1"/>
  <c r="H41" i="9" s="1"/>
  <c r="H45" i="9" s="1"/>
  <c r="H72" i="9" s="1"/>
  <c r="H74" i="9" s="1"/>
  <c r="H75" i="9" s="1"/>
  <c r="H49" i="1"/>
  <c r="H62" i="1" s="1"/>
  <c r="D49" i="1"/>
</calcChain>
</file>

<file path=xl/sharedStrings.xml><?xml version="1.0" encoding="utf-8"?>
<sst xmlns="http://schemas.openxmlformats.org/spreadsheetml/2006/main" count="350" uniqueCount="231">
  <si>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</si>
  <si>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</si>
  <si>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</si>
  <si>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</si>
  <si>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</si>
  <si>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</si>
  <si>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</si>
  <si>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</si>
  <si>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</si>
  <si>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</si>
  <si>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</si>
  <si>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</si>
  <si>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</si>
  <si>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</si>
  <si>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</si>
  <si>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</si>
  <si>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</si>
  <si>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</si>
  <si>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</si>
  <si>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</si>
  <si>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</si>
  <si>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</si>
  <si>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</si>
  <si>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</si>
  <si>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</si>
  <si>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</si>
  <si>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</si>
  <si>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</si>
  <si>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</si>
  <si>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</si>
  <si>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</si>
  <si>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</si>
  <si>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</si>
  <si>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</si>
  <si>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</si>
  <si>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</si>
  <si>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</si>
  <si>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</si>
  <si>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</si>
  <si>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</si>
  <si>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</si>
  <si>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</si>
  <si>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</si>
  <si>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</si>
  <si>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</si>
  <si>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</si>
  <si>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</si>
  <si>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</si>
  <si>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</si>
  <si>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</si>
  <si>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</si>
  <si>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</si>
  <si>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</si>
  <si>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</si>
  <si>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</si>
  <si>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</si>
  <si>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</si>
  <si>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</si>
  <si>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</si>
  <si>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</si>
  <si>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</si>
  <si>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</si>
  <si>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</si>
  <si>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</si>
  <si>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</si>
  <si>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</si>
  <si>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</si>
  <si>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</si>
  <si>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</si>
  <si>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</si>
  <si>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</si>
  <si>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</si>
  <si>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</si>
  <si>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</si>
  <si>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</si>
  <si>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</si>
  <si>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</si>
  <si>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</si>
  <si>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</si>
  <si>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</si>
  <si>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เงินสดสุทธิจาก (ใช้ไปใน) กิจกรรมดำเนินงาน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</si>
  <si>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</si>
  <si>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</si>
  <si>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</si>
  <si>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</si>
  <si>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</si>
  <si>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</si>
  <si>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</si>
  <si>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</si>
  <si>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</si>
  <si>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</si>
  <si>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</si>
  <si>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</si>
  <si>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</si>
  <si>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</si>
  <si>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</si>
  <si>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</si>
  <si>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</si>
  <si>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</si>
  <si>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</si>
  <si>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</si>
  <si>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</si>
  <si>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</si>
  <si>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</si>
  <si>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</si>
  <si>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</si>
  <si>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</si>
  <si>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</si>
  <si>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</si>
  <si>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</si>
  <si>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</si>
  <si>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เงินลงทุนระยะยาวอื่น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</si>
  <si>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</si>
  <si>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</si>
  <si>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</si>
  <si>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</si>
  <si>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</si>
  <si>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</si>
  <si>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</si>
  <si>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</si>
  <si>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</si>
  <si>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</si>
  <si>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</si>
  <si>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</si>
  <si>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</si>
  <si>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</si>
  <si>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</si>
  <si>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</si>
  <si>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</si>
  <si>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</si>
  <si>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</si>
  <si>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</si>
  <si>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</si>
  <si>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</si>
  <si>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</si>
  <si>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</si>
  <si>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</si>
  <si>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</si>
  <si>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</si>
  <si>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 xml:space="preserve">   สำรองผลประโยชน์ระยะยาวของพนักงาน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</si>
  <si>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</si>
  <si>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</si>
  <si>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</si>
  <si>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</si>
  <si>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การแบ่งปันกำไร (ขาดทุน)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</si>
  <si>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</si>
  <si>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</si>
  <si>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</si>
  <si>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</si>
  <si>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</si>
  <si>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กำไร (ขาดทุน) สำหรับงวด</t>
  </si>
  <si>
    <t>เงินสดและรายการเทียบเท่าเงินสด ณ วันสิ้นงวด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</si>
  <si>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</si>
  <si>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</si>
  <si>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</si>
  <si>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</si>
  <si>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</si>
  <si>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 xml:space="preserve">  ค่าใช้จ่ายทางการเงินและค่าใช้จ่ายภาษีเงินได้</t>
  </si>
  <si>
    <t>กำไร (ขาดทุน) ก่อนค่าใช้จ่ายภาษีเงินได้</t>
  </si>
  <si>
    <t>ค่าใช้จ่ายภาษีเงินได้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</si>
  <si>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</si>
  <si>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</si>
  <si>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</si>
  <si>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>ส่วนแบ่งขาดทุนจากเงินลงทุนในบริษัทร่วม</t>
  </si>
  <si>
    <t>กำไร (ขาดทุน) ส่วนที่เป็นของผู้ถือหุ้นของบริษัทฯ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</si>
  <si>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</si>
  <si>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</si>
  <si>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</si>
  <si>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ส่วนแบ่งขาดทุนจากเงินลงทุนในบริษัทร่วม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</si>
  <si>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</si>
  <si>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</si>
  <si>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</si>
  <si>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รายการปรับกระทบยอดกำไร (ขาดทุน) ก่อนค่าใช้จ่ายภาษีเงินได้ให้เป็น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</si>
  <si>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</si>
  <si>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</si>
  <si>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</si>
  <si>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>เงินลงทุนชั่วคราว - เงินฝากประจำระยะสั้น</t>
  </si>
  <si>
    <t>เงินฝากประจำระยะยาว</t>
  </si>
  <si>
    <t xml:space="preserve">กำไรขาดทุนเบ็ดเสร็จรวมสำหรับงวด </t>
  </si>
  <si>
    <t>ผลกำไรที่ยัง</t>
  </si>
  <si>
    <t>หลักทรัพย์เผื่อขาย</t>
  </si>
  <si>
    <t>รวมองค์ประกอบอื่น</t>
  </si>
  <si>
    <t>ไม่เกิดขึ้นจริง</t>
  </si>
  <si>
    <t>จากเงินลงทุนใน</t>
  </si>
  <si>
    <t xml:space="preserve">   ตัดจำหน่ายที่ดิน อาคารและอุปกรณ์</t>
  </si>
  <si>
    <t>ผลกำไรที่ยังไม่เกิดขึ้นจริงจากเงินลงทุนในหลักทรัพย์เผื่อขาย - สุทธิจากภาษีเงินได้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</si>
  <si>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</si>
  <si>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</si>
  <si>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 xml:space="preserve">   ประมาณการหนี้สินเกี่ยวกับคดีฟ้องร้อง</t>
  </si>
  <si>
    <t>รายการที่จะถูกบันทึกในส่วนของกำไรหรือขาดทุนในภายหลัง</t>
  </si>
  <si>
    <t>กำไรสำหรับงวด</t>
  </si>
  <si>
    <t>ขาดทุนสำหรับงวด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</si>
  <si>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</si>
  <si>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</si>
  <si>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หุ้นกู้ชนิดไม่มีประกัน</t>
  </si>
  <si>
    <t>ยอดคงเหลือ ณ วันที่ 1 มกราคม 2559</t>
  </si>
  <si>
    <t>ยอดคงเหลือ ณ วันที่ 31 มีนาคม 2559</t>
  </si>
  <si>
    <t>(ยังไม่ได้ตรวจสอบ</t>
  </si>
  <si>
    <t>แต่สอบทานแล้ว)</t>
  </si>
  <si>
    <t>(ตรวจสอบแล้ว)</t>
  </si>
  <si>
    <t>โอนกลับส่วนเกินทุนจากการตีราคาสำหรับ</t>
  </si>
  <si>
    <t xml:space="preserve">   การขายสินทรัพย์</t>
  </si>
  <si>
    <t xml:space="preserve">   ตัดจำหน่ายค่าใช้จ่ายทางตรงในการออกหุ้นกู้</t>
  </si>
  <si>
    <t xml:space="preserve">   กำไรจากอัตราแลกเปลี่ยนที่ยังไม่เกิดขึ้นจริง</t>
  </si>
  <si>
    <t xml:space="preserve">   สำรองผลประโยชน์ระยะยาวของพนักงาน </t>
  </si>
  <si>
    <t>เงินฝากสถาบันการเงินระยะสั้นที่มีภาระค้ำประกันลดลง</t>
  </si>
  <si>
    <t>เงินสดจ่ายสำหรับเงินให้กู้ยืมระยะยาวแก่บริษัทที่เกี่ยวข้องกัน</t>
  </si>
  <si>
    <t>เงินสดจ่ายซื้ออสังหาริมทรัพย์เพื่อการลงทุน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</si>
  <si>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</si>
  <si>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</si>
  <si>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 xml:space="preserve">   ค่าเผื่อหนี้สงสัยจะสูญ (โอนกลับ)</t>
  </si>
  <si>
    <t xml:space="preserve">   การปรับลดสินค้าคงเหลือให้เป็นมูลค่าสุทธิที่จะได้รับ </t>
  </si>
  <si>
    <t>ณ วันที่ 31 มีนาคม 2560</t>
  </si>
  <si>
    <t>31 มีนาคม 2560</t>
  </si>
  <si>
    <t>31 ธันวาคม 2559</t>
  </si>
  <si>
    <t>สำหรับงวดสามเดือนสิ้นสุดวันที่ 31 มีนาคม 2560</t>
  </si>
  <si>
    <t>ยอดคงเหลือ ณ วันที่ 1 มกราคม 2560</t>
  </si>
  <si>
    <t>ยอดคงเหลือ ณ วันที่ 31 มีนาคม 2560</t>
  </si>
  <si>
    <t xml:space="preserve">ยอดคงเหลือ ณ วันที่ 31 มีนาคม 2559 </t>
  </si>
  <si>
    <t>ส่วนแบ่งกำไรขาดทุนเบ็ดเสร็จอื่นจากบริษัทร่วม</t>
  </si>
  <si>
    <t>ดอกเบี้ยรับ</t>
  </si>
  <si>
    <t xml:space="preserve">กำไร (ขาดทุน) ก่อนส่วนแบ่งขาดทุนจากเงินลงทุนในบริษัทร่วม </t>
  </si>
  <si>
    <t>กำไร (ขาดทุน) ก่อนค่าใช้จ่ายทางการเงินและค่าใช้จ่ายภาษีเงินได้</t>
  </si>
  <si>
    <t>ส่วนแบ่งกำไร</t>
  </si>
  <si>
    <t>ขาดทุนเบ็ดเสร็จอื่น</t>
  </si>
  <si>
    <t>ในบริษัทร่วม</t>
  </si>
  <si>
    <t xml:space="preserve">   ขาดทุน (กำไร) จากการขายที่ดิน อาคารและอุปกรณ์</t>
  </si>
  <si>
    <t xml:space="preserve">   ส่วนแบ่งกำไรขาดทุนเบ็ดเสร็จอื่นในบริษัทร่วม</t>
  </si>
  <si>
    <t xml:space="preserve">   รายได้จากการริบคืนอสังหาริมทรัพย์</t>
  </si>
  <si>
    <t>เงินกู้ยืมระยะสั้นจากสถาบันการเงิน</t>
  </si>
  <si>
    <t>เงินกู้ยืมระยะสั้นจากสถาบันการเงินลดลง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</si>
</sst>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21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41" fontId="3" fillId="0" borderId="3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37" fontId="3" fillId="0" borderId="2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top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3" fillId="0" borderId="0" xfId="2" applyNumberFormat="1" applyFont="1" applyFill="1" applyAlignment="1">
      <alignment vertical="center"/>
    </xf>
    <xf numFmtId="43" fontId="3" fillId="0" borderId="3" xfId="2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41" fontId="10" fillId="0" borderId="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0" xfId="0" applyNumberFormat="1" applyFont="1" applyFill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4">
    <cellStyle name="Comma 2" xfId="2"/>
    <cellStyle name="Normal" xfId="0" builtinId="0"/>
    <cellStyle name="Normal 2" xfId="3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showGridLines="0" tabSelected="1" view="pageBreakPreview" zoomScale="145" zoomScaleNormal="100" zoomScaleSheetLayoutView="145" workbookViewId="0">
      <selection activeCell="D65" sqref="D65"/>
    </sheetView>
  </sheetViews>
  <sheetFormatPr defaultRowHeight="22.5" customHeight="1" x14ac:dyDescent="0.2"/>
  <cols>
    <col min="1" max="1" width="40.140625" style="3" customWidth="1"/>
    <col min="2" max="2" width="8.28515625" style="3" customWidth="1"/>
    <col min="3" max="3" width="1.28515625" style="3" customWidth="1"/>
    <col min="4" max="4" width="15.140625" style="3" bestFit="1" customWidth="1"/>
    <col min="5" max="5" width="0.85546875" style="3" customWidth="1"/>
    <col min="6" max="6" width="14.28515625" style="3" bestFit="1" customWidth="1"/>
    <col min="7" max="7" width="0.85546875" style="3" customWidth="1"/>
    <col min="8" max="8" width="14.28515625" style="3" bestFit="1" customWidth="1"/>
    <col min="9" max="9" width="0.85546875" style="3" customWidth="1"/>
    <col min="10" max="10" width="13.5703125" style="3" bestFit="1" customWidth="1"/>
    <col min="11" max="11" width="0.85546875" style="3" customWidth="1"/>
    <col min="12" max="12" width="1" style="3" customWidth="1"/>
    <col min="13" max="13" width="9.140625" style="3"/>
    <col min="14" max="14" width="15.85546875" style="3" customWidth="1"/>
    <col min="15" max="16384" width="9.140625" style="3"/>
  </cols>
  <sheetData>
    <row r="1" spans="1:16" s="73" customFormat="1" ht="20.25" x14ac:dyDescent="0.2">
      <c r="A1" s="73" t="s">
        <v>0</v>
      </c>
    </row>
    <row r="2" spans="1:16" s="73" customFormat="1" ht="20.25" x14ac:dyDescent="0.2">
      <c r="A2" s="73" t="s">
        <v>106</v>
      </c>
    </row>
    <row r="3" spans="1:16" s="73" customFormat="1" ht="20.25" x14ac:dyDescent="0.2">
      <c r="A3" s="73" t="s">
        <v>212</v>
      </c>
    </row>
    <row r="4" spans="1:16" ht="19.5" x14ac:dyDescent="0.2">
      <c r="A4" s="1"/>
      <c r="B4" s="1"/>
      <c r="C4" s="1"/>
      <c r="D4" s="1"/>
      <c r="E4" s="1"/>
      <c r="F4" s="1"/>
      <c r="G4" s="1"/>
      <c r="H4" s="1"/>
      <c r="I4" s="1"/>
      <c r="J4" s="2" t="s">
        <v>148</v>
      </c>
      <c r="K4" s="1"/>
    </row>
    <row r="5" spans="1:16" s="73" customFormat="1" ht="20.25" x14ac:dyDescent="0.2">
      <c r="A5" s="4"/>
      <c r="B5" s="4"/>
      <c r="C5" s="4"/>
      <c r="D5" s="112" t="s">
        <v>1</v>
      </c>
      <c r="E5" s="112"/>
      <c r="F5" s="112"/>
      <c r="G5" s="4"/>
      <c r="H5" s="112" t="s">
        <v>2</v>
      </c>
      <c r="I5" s="112"/>
      <c r="J5" s="112"/>
      <c r="K5" s="112"/>
    </row>
    <row r="6" spans="1:16" ht="19.5" x14ac:dyDescent="0.2">
      <c r="B6" s="6" t="s">
        <v>3</v>
      </c>
      <c r="D6" s="6" t="s">
        <v>213</v>
      </c>
      <c r="F6" s="6" t="s">
        <v>214</v>
      </c>
      <c r="H6" s="6" t="s">
        <v>213</v>
      </c>
      <c r="J6" s="6" t="s">
        <v>214</v>
      </c>
    </row>
    <row r="7" spans="1:16" ht="19.5" x14ac:dyDescent="0.2">
      <c r="B7" s="6"/>
      <c r="D7" s="16" t="s">
        <v>197</v>
      </c>
      <c r="F7" s="16" t="s">
        <v>199</v>
      </c>
      <c r="H7" s="16" t="s">
        <v>197</v>
      </c>
      <c r="J7" s="16" t="s">
        <v>199</v>
      </c>
    </row>
    <row r="8" spans="1:16" ht="19.5" x14ac:dyDescent="0.2">
      <c r="B8" s="6"/>
      <c r="D8" s="16" t="s">
        <v>198</v>
      </c>
      <c r="F8" s="6"/>
      <c r="H8" s="16" t="s">
        <v>198</v>
      </c>
      <c r="J8" s="16"/>
    </row>
    <row r="9" spans="1:16" ht="20.25" x14ac:dyDescent="0.2">
      <c r="A9" s="73" t="s">
        <v>4</v>
      </c>
    </row>
    <row r="10" spans="1:16" ht="20.25" x14ac:dyDescent="0.2">
      <c r="A10" s="73" t="s">
        <v>5</v>
      </c>
    </row>
    <row r="11" spans="1:16" ht="19.5" x14ac:dyDescent="0.2">
      <c r="A11" s="3" t="s">
        <v>6</v>
      </c>
      <c r="B11" s="7">
        <v>3</v>
      </c>
      <c r="D11" s="8">
        <v>667969</v>
      </c>
      <c r="E11" s="8"/>
      <c r="F11" s="8">
        <v>669770</v>
      </c>
      <c r="G11" s="8"/>
      <c r="H11" s="8">
        <v>33585</v>
      </c>
      <c r="I11" s="8"/>
      <c r="J11" s="8">
        <v>18206</v>
      </c>
      <c r="K11" s="8"/>
      <c r="N11" s="75"/>
      <c r="P11" s="75"/>
    </row>
    <row r="12" spans="1:16" ht="19.5" x14ac:dyDescent="0.2">
      <c r="A12" s="3" t="s">
        <v>176</v>
      </c>
      <c r="B12" s="7"/>
      <c r="D12" s="8">
        <v>12885</v>
      </c>
      <c r="E12" s="8"/>
      <c r="F12" s="8">
        <v>12885</v>
      </c>
      <c r="G12" s="8"/>
      <c r="H12" s="8">
        <v>0</v>
      </c>
      <c r="I12" s="8"/>
      <c r="J12" s="8">
        <v>0</v>
      </c>
      <c r="K12" s="8"/>
      <c r="N12" s="75"/>
    </row>
    <row r="13" spans="1:16" ht="19.5" x14ac:dyDescent="0.2">
      <c r="A13" s="3" t="s">
        <v>107</v>
      </c>
      <c r="B13" s="7">
        <v>4</v>
      </c>
      <c r="D13" s="8">
        <v>648109</v>
      </c>
      <c r="E13" s="8"/>
      <c r="F13" s="8">
        <v>671732</v>
      </c>
      <c r="G13" s="8"/>
      <c r="H13" s="8">
        <v>214623</v>
      </c>
      <c r="I13" s="8"/>
      <c r="J13" s="8">
        <v>182268</v>
      </c>
      <c r="K13" s="8"/>
      <c r="N13" s="75"/>
    </row>
    <row r="14" spans="1:16" ht="19.5" x14ac:dyDescent="0.2">
      <c r="A14" s="3" t="s">
        <v>108</v>
      </c>
      <c r="B14" s="7"/>
      <c r="D14" s="8">
        <v>122164</v>
      </c>
      <c r="E14" s="8"/>
      <c r="F14" s="8">
        <v>114938</v>
      </c>
      <c r="G14" s="8"/>
      <c r="H14" s="8">
        <v>0</v>
      </c>
      <c r="I14" s="8"/>
      <c r="J14" s="8">
        <v>0</v>
      </c>
      <c r="K14" s="8"/>
      <c r="N14" s="75"/>
    </row>
    <row r="15" spans="1:16" ht="19.5" x14ac:dyDescent="0.2">
      <c r="A15" s="3" t="s">
        <v>109</v>
      </c>
      <c r="B15" s="7">
        <v>6</v>
      </c>
      <c r="D15" s="8">
        <v>3564138</v>
      </c>
      <c r="E15" s="8"/>
      <c r="F15" s="8">
        <v>3539955</v>
      </c>
      <c r="G15" s="8"/>
      <c r="H15" s="8">
        <v>120487</v>
      </c>
      <c r="I15" s="8"/>
      <c r="J15" s="8">
        <v>120224</v>
      </c>
      <c r="K15" s="10"/>
      <c r="N15" s="75"/>
    </row>
    <row r="16" spans="1:16" ht="19.5" x14ac:dyDescent="0.2">
      <c r="A16" s="3" t="s">
        <v>7</v>
      </c>
      <c r="B16" s="7"/>
      <c r="D16" s="8">
        <v>173603</v>
      </c>
      <c r="E16" s="8"/>
      <c r="F16" s="11">
        <v>156820</v>
      </c>
      <c r="G16" s="8"/>
      <c r="H16" s="11">
        <v>25899</v>
      </c>
      <c r="I16" s="8"/>
      <c r="J16" s="11">
        <v>20638</v>
      </c>
      <c r="K16" s="8"/>
      <c r="N16" s="75"/>
    </row>
    <row r="17" spans="1:14" ht="20.25" x14ac:dyDescent="0.2">
      <c r="A17" s="73" t="s">
        <v>8</v>
      </c>
      <c r="B17" s="7"/>
      <c r="D17" s="12">
        <f>SUM(D11:D16)</f>
        <v>5188868</v>
      </c>
      <c r="E17" s="8"/>
      <c r="F17" s="12">
        <f>SUM(F11:F16)</f>
        <v>5166100</v>
      </c>
      <c r="G17" s="8"/>
      <c r="H17" s="12">
        <f>SUM(H11:H16)</f>
        <v>394594</v>
      </c>
      <c r="I17" s="8"/>
      <c r="J17" s="12">
        <f>SUM(J11:J16)</f>
        <v>341336</v>
      </c>
      <c r="K17" s="8"/>
    </row>
    <row r="18" spans="1:14" ht="20.25" x14ac:dyDescent="0.2">
      <c r="A18" s="73" t="s">
        <v>9</v>
      </c>
      <c r="B18" s="7"/>
      <c r="D18" s="8"/>
      <c r="E18" s="8"/>
      <c r="F18" s="19"/>
      <c r="H18" s="19"/>
      <c r="J18" s="19"/>
    </row>
    <row r="19" spans="1:14" ht="19.5" x14ac:dyDescent="0.2">
      <c r="A19" s="3" t="s">
        <v>193</v>
      </c>
      <c r="B19" s="7"/>
      <c r="D19" s="9">
        <v>41</v>
      </c>
      <c r="E19" s="8"/>
      <c r="F19" s="9">
        <v>41</v>
      </c>
      <c r="H19" s="9">
        <v>0</v>
      </c>
      <c r="J19" s="9">
        <v>0</v>
      </c>
      <c r="N19" s="75"/>
    </row>
    <row r="20" spans="1:14" ht="19.5" x14ac:dyDescent="0.2">
      <c r="A20" s="3" t="s">
        <v>177</v>
      </c>
      <c r="B20" s="7"/>
      <c r="D20" s="9">
        <v>2178</v>
      </c>
      <c r="E20" s="8"/>
      <c r="F20" s="9">
        <v>2178</v>
      </c>
      <c r="H20" s="9">
        <v>2178</v>
      </c>
      <c r="J20" s="9">
        <v>2178</v>
      </c>
      <c r="N20" s="75"/>
    </row>
    <row r="21" spans="1:14" ht="19.5" x14ac:dyDescent="0.2">
      <c r="A21" s="3" t="s">
        <v>10</v>
      </c>
      <c r="B21" s="7">
        <v>7</v>
      </c>
      <c r="D21" s="8">
        <v>343013</v>
      </c>
      <c r="E21" s="8"/>
      <c r="F21" s="8">
        <v>393401</v>
      </c>
      <c r="H21" s="9">
        <v>0</v>
      </c>
      <c r="J21" s="8">
        <v>0</v>
      </c>
      <c r="K21" s="16"/>
      <c r="N21" s="75"/>
    </row>
    <row r="22" spans="1:14" ht="19.5" x14ac:dyDescent="0.2">
      <c r="A22" s="3" t="s">
        <v>11</v>
      </c>
      <c r="B22" s="7">
        <v>8</v>
      </c>
      <c r="D22" s="9">
        <v>0</v>
      </c>
      <c r="E22" s="8"/>
      <c r="F22" s="9">
        <v>0</v>
      </c>
      <c r="H22" s="9">
        <v>4269026</v>
      </c>
      <c r="J22" s="9">
        <v>4269026</v>
      </c>
      <c r="K22" s="16"/>
      <c r="N22" s="75"/>
    </row>
    <row r="23" spans="1:14" ht="19.5" x14ac:dyDescent="0.2">
      <c r="A23" s="3" t="s">
        <v>110</v>
      </c>
      <c r="B23" s="7">
        <v>9</v>
      </c>
      <c r="D23" s="9">
        <v>1071325</v>
      </c>
      <c r="E23" s="8"/>
      <c r="F23" s="9">
        <v>1082788</v>
      </c>
      <c r="H23" s="9">
        <v>777454</v>
      </c>
      <c r="J23" s="9">
        <v>777454</v>
      </c>
      <c r="K23" s="16"/>
      <c r="N23" s="75"/>
    </row>
    <row r="24" spans="1:14" ht="19.5" x14ac:dyDescent="0.2">
      <c r="A24" s="3" t="s">
        <v>111</v>
      </c>
      <c r="B24" s="7">
        <v>10</v>
      </c>
      <c r="D24" s="8">
        <v>606365</v>
      </c>
      <c r="E24" s="8"/>
      <c r="F24" s="8">
        <v>606365</v>
      </c>
      <c r="H24" s="9">
        <v>0</v>
      </c>
      <c r="J24" s="8">
        <v>0</v>
      </c>
      <c r="N24" s="75"/>
    </row>
    <row r="25" spans="1:14" ht="19.5" x14ac:dyDescent="0.2">
      <c r="A25" s="3" t="s">
        <v>12</v>
      </c>
      <c r="B25" s="7">
        <v>5</v>
      </c>
      <c r="D25" s="9">
        <v>0</v>
      </c>
      <c r="E25" s="8"/>
      <c r="F25" s="9">
        <v>0</v>
      </c>
      <c r="H25" s="9">
        <v>1008501</v>
      </c>
      <c r="J25" s="9">
        <v>1116001</v>
      </c>
      <c r="N25" s="75"/>
    </row>
    <row r="26" spans="1:14" ht="19.5" x14ac:dyDescent="0.2">
      <c r="A26" s="3" t="s">
        <v>113</v>
      </c>
      <c r="B26" s="7">
        <v>11</v>
      </c>
      <c r="D26" s="9">
        <v>1152056</v>
      </c>
      <c r="E26" s="8"/>
      <c r="F26" s="9">
        <v>1149511</v>
      </c>
      <c r="G26" s="9"/>
      <c r="H26" s="9">
        <v>186037</v>
      </c>
      <c r="J26" s="9">
        <v>186038</v>
      </c>
      <c r="K26" s="9"/>
      <c r="L26" s="9"/>
      <c r="M26" s="9"/>
      <c r="N26" s="75"/>
    </row>
    <row r="27" spans="1:14" ht="19.5" x14ac:dyDescent="0.2">
      <c r="A27" s="3" t="s">
        <v>112</v>
      </c>
      <c r="B27" s="7">
        <v>12</v>
      </c>
      <c r="D27" s="8">
        <v>11683822</v>
      </c>
      <c r="E27" s="8"/>
      <c r="F27" s="8">
        <v>11742224</v>
      </c>
      <c r="G27" s="60"/>
      <c r="H27" s="8">
        <v>54590</v>
      </c>
      <c r="I27" s="60"/>
      <c r="J27" s="8">
        <v>55672</v>
      </c>
      <c r="N27" s="75"/>
    </row>
    <row r="28" spans="1:14" ht="19.5" x14ac:dyDescent="0.2">
      <c r="A28" s="3" t="s">
        <v>160</v>
      </c>
      <c r="B28" s="7"/>
      <c r="D28" s="8">
        <v>83334</v>
      </c>
      <c r="E28" s="8"/>
      <c r="F28" s="8">
        <v>83964</v>
      </c>
      <c r="G28" s="60"/>
      <c r="H28" s="13">
        <v>0</v>
      </c>
      <c r="I28" s="60"/>
      <c r="J28" s="8">
        <v>0</v>
      </c>
      <c r="K28" s="61"/>
      <c r="N28" s="75"/>
    </row>
    <row r="29" spans="1:14" ht="19.5" x14ac:dyDescent="0.2">
      <c r="A29" s="3" t="s">
        <v>13</v>
      </c>
      <c r="B29" s="7"/>
      <c r="D29" s="13">
        <v>407904</v>
      </c>
      <c r="E29" s="8"/>
      <c r="F29" s="13">
        <v>407904</v>
      </c>
      <c r="G29" s="61"/>
      <c r="H29" s="13">
        <v>0</v>
      </c>
      <c r="I29" s="61"/>
      <c r="J29" s="13">
        <v>0</v>
      </c>
      <c r="K29" s="61"/>
      <c r="N29" s="75"/>
    </row>
    <row r="30" spans="1:14" ht="19.5" x14ac:dyDescent="0.2">
      <c r="A30" s="3" t="s">
        <v>114</v>
      </c>
      <c r="B30" s="7"/>
      <c r="D30" s="13">
        <v>13584</v>
      </c>
      <c r="E30" s="8"/>
      <c r="F30" s="13">
        <v>14206</v>
      </c>
      <c r="G30" s="60"/>
      <c r="H30" s="13">
        <v>0</v>
      </c>
      <c r="I30" s="60"/>
      <c r="J30" s="13">
        <v>0</v>
      </c>
      <c r="K30" s="8"/>
      <c r="N30" s="75"/>
    </row>
    <row r="31" spans="1:14" ht="19.5" x14ac:dyDescent="0.2">
      <c r="A31" s="3" t="s">
        <v>14</v>
      </c>
      <c r="B31" s="7"/>
      <c r="D31" s="11">
        <v>76900</v>
      </c>
      <c r="E31" s="8"/>
      <c r="F31" s="11">
        <v>76666</v>
      </c>
      <c r="G31" s="21"/>
      <c r="H31" s="11">
        <v>1301</v>
      </c>
      <c r="I31" s="21"/>
      <c r="J31" s="11">
        <v>1301</v>
      </c>
      <c r="K31" s="21"/>
      <c r="N31" s="75"/>
    </row>
    <row r="32" spans="1:14" ht="20.25" x14ac:dyDescent="0.2">
      <c r="A32" s="73" t="s">
        <v>15</v>
      </c>
      <c r="B32" s="7"/>
      <c r="D32" s="11">
        <f>SUM(D19:D31)</f>
        <v>15440522</v>
      </c>
      <c r="E32" s="8"/>
      <c r="F32" s="47">
        <f>SUM(F19:F31)</f>
        <v>15559248</v>
      </c>
      <c r="G32" s="60"/>
      <c r="H32" s="47">
        <f>SUM(H19:H31)</f>
        <v>6299087</v>
      </c>
      <c r="I32" s="60"/>
      <c r="J32" s="47">
        <f>SUM(J19:J31)</f>
        <v>6407670</v>
      </c>
      <c r="K32" s="60"/>
    </row>
    <row r="33" spans="1:14" ht="21" thickBot="1" x14ac:dyDescent="0.25">
      <c r="A33" s="73" t="s">
        <v>16</v>
      </c>
      <c r="B33" s="16"/>
      <c r="D33" s="15">
        <f>SUM(D17,D32)</f>
        <v>20629390</v>
      </c>
      <c r="E33" s="8"/>
      <c r="F33" s="48">
        <f>SUM(F17,F32)</f>
        <v>20725348</v>
      </c>
      <c r="H33" s="48">
        <f>SUM(H17,H32)</f>
        <v>6693681</v>
      </c>
      <c r="J33" s="48">
        <f>SUM(J17,J32)</f>
        <v>6749006</v>
      </c>
    </row>
    <row r="34" spans="1:14" ht="20.25" thickTop="1" x14ac:dyDescent="0.2"/>
    <row r="35" spans="1:14" ht="19.5" x14ac:dyDescent="0.2">
      <c r="A35" s="3" t="s">
        <v>17</v>
      </c>
    </row>
    <row r="36" spans="1:14" s="73" customFormat="1" ht="20.25" x14ac:dyDescent="0.2">
      <c r="A36" s="111" t="s">
        <v>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</row>
    <row r="37" spans="1:14" s="73" customFormat="1" ht="20.25" x14ac:dyDescent="0.2">
      <c r="A37" s="111" t="s">
        <v>115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</row>
    <row r="38" spans="1:14" s="73" customFormat="1" ht="20.25" x14ac:dyDescent="0.2">
      <c r="A38" s="111" t="s">
        <v>212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</row>
    <row r="39" spans="1:14" ht="19.5" x14ac:dyDescent="0.2">
      <c r="A39" s="1"/>
      <c r="B39" s="1"/>
      <c r="C39" s="1"/>
      <c r="D39" s="1"/>
      <c r="E39" s="1"/>
      <c r="F39" s="1"/>
      <c r="G39" s="1"/>
      <c r="H39" s="1"/>
      <c r="I39" s="1"/>
      <c r="J39" s="2" t="s">
        <v>148</v>
      </c>
      <c r="K39" s="1"/>
    </row>
    <row r="40" spans="1:14" s="73" customFormat="1" ht="20.25" x14ac:dyDescent="0.2">
      <c r="A40" s="4"/>
      <c r="B40" s="4"/>
      <c r="C40" s="4"/>
      <c r="D40" s="112" t="s">
        <v>1</v>
      </c>
      <c r="E40" s="112"/>
      <c r="F40" s="112"/>
      <c r="G40" s="4"/>
      <c r="H40" s="112" t="s">
        <v>2</v>
      </c>
      <c r="I40" s="112"/>
      <c r="J40" s="112"/>
      <c r="K40" s="112"/>
      <c r="N40" s="3"/>
    </row>
    <row r="41" spans="1:14" ht="19.5" x14ac:dyDescent="0.2">
      <c r="B41" s="6" t="s">
        <v>3</v>
      </c>
      <c r="D41" s="6" t="s">
        <v>213</v>
      </c>
      <c r="F41" s="6" t="s">
        <v>214</v>
      </c>
      <c r="H41" s="6" t="s">
        <v>213</v>
      </c>
      <c r="J41" s="6" t="s">
        <v>214</v>
      </c>
    </row>
    <row r="42" spans="1:14" ht="19.5" x14ac:dyDescent="0.2">
      <c r="B42" s="6"/>
      <c r="D42" s="16" t="s">
        <v>197</v>
      </c>
      <c r="F42" s="16" t="s">
        <v>199</v>
      </c>
      <c r="H42" s="16" t="s">
        <v>197</v>
      </c>
      <c r="J42" s="16" t="s">
        <v>199</v>
      </c>
    </row>
    <row r="43" spans="1:14" ht="19.5" x14ac:dyDescent="0.2">
      <c r="B43" s="6"/>
      <c r="D43" s="16" t="s">
        <v>198</v>
      </c>
      <c r="F43" s="6"/>
      <c r="H43" s="16" t="s">
        <v>198</v>
      </c>
      <c r="J43" s="16"/>
    </row>
    <row r="44" spans="1:14" ht="20.25" x14ac:dyDescent="0.2">
      <c r="A44" s="73" t="s">
        <v>18</v>
      </c>
    </row>
    <row r="45" spans="1:14" ht="20.25" x14ac:dyDescent="0.2">
      <c r="A45" s="73" t="s">
        <v>19</v>
      </c>
      <c r="B45" s="62"/>
    </row>
    <row r="46" spans="1:14" ht="19.5" x14ac:dyDescent="0.2">
      <c r="A46" s="3" t="s">
        <v>229</v>
      </c>
      <c r="B46" s="7">
        <v>13</v>
      </c>
      <c r="D46" s="8">
        <v>480000</v>
      </c>
      <c r="E46" s="8"/>
      <c r="F46" s="8">
        <v>515000</v>
      </c>
      <c r="G46" s="19"/>
      <c r="H46" s="17">
        <v>260000</v>
      </c>
      <c r="I46" s="19"/>
      <c r="J46" s="8">
        <v>265000</v>
      </c>
      <c r="K46" s="19"/>
      <c r="N46" s="75"/>
    </row>
    <row r="47" spans="1:14" ht="19.5" x14ac:dyDescent="0.2">
      <c r="A47" s="3" t="s">
        <v>116</v>
      </c>
      <c r="B47" s="7">
        <v>14</v>
      </c>
      <c r="D47" s="8">
        <v>698006</v>
      </c>
      <c r="E47" s="8"/>
      <c r="F47" s="8">
        <v>819842</v>
      </c>
      <c r="G47" s="19"/>
      <c r="H47" s="8">
        <v>51583</v>
      </c>
      <c r="I47" s="19"/>
      <c r="J47" s="8">
        <v>34285</v>
      </c>
      <c r="K47" s="19"/>
      <c r="N47" s="75"/>
    </row>
    <row r="48" spans="1:14" ht="19.5" x14ac:dyDescent="0.2">
      <c r="A48" s="3" t="s">
        <v>20</v>
      </c>
      <c r="B48" s="7"/>
      <c r="D48" s="8"/>
      <c r="E48" s="8"/>
      <c r="F48" s="8"/>
      <c r="G48" s="19"/>
      <c r="H48" s="8"/>
      <c r="I48" s="19"/>
      <c r="J48" s="8"/>
      <c r="K48" s="19"/>
      <c r="N48" s="75"/>
    </row>
    <row r="49" spans="1:14" ht="19.5" x14ac:dyDescent="0.2">
      <c r="A49" s="3" t="s">
        <v>21</v>
      </c>
      <c r="B49" s="7">
        <v>16</v>
      </c>
      <c r="D49" s="8">
        <v>655110</v>
      </c>
      <c r="E49" s="8"/>
      <c r="F49" s="8">
        <v>590860</v>
      </c>
      <c r="G49" s="19"/>
      <c r="H49" s="8">
        <v>500</v>
      </c>
      <c r="I49" s="19"/>
      <c r="J49" s="8">
        <v>0</v>
      </c>
      <c r="K49" s="19"/>
      <c r="N49" s="75"/>
    </row>
    <row r="50" spans="1:14" ht="19.5" x14ac:dyDescent="0.2">
      <c r="A50" s="3" t="s">
        <v>156</v>
      </c>
      <c r="B50" s="7"/>
      <c r="D50" s="8">
        <v>74042</v>
      </c>
      <c r="E50" s="8"/>
      <c r="F50" s="8">
        <v>43802</v>
      </c>
      <c r="G50" s="19"/>
      <c r="H50" s="17">
        <v>0</v>
      </c>
      <c r="I50" s="19"/>
      <c r="J50" s="8">
        <v>0</v>
      </c>
      <c r="K50" s="19"/>
      <c r="N50" s="75"/>
    </row>
    <row r="51" spans="1:14" ht="19.5" x14ac:dyDescent="0.2">
      <c r="A51" s="3" t="s">
        <v>152</v>
      </c>
      <c r="B51" s="7"/>
      <c r="D51" s="10">
        <v>360394</v>
      </c>
      <c r="E51" s="8"/>
      <c r="F51" s="10">
        <v>391617</v>
      </c>
      <c r="G51" s="19"/>
      <c r="H51" s="8">
        <v>288</v>
      </c>
      <c r="I51" s="19"/>
      <c r="J51" s="10">
        <v>491</v>
      </c>
      <c r="K51" s="19"/>
      <c r="N51" s="75"/>
    </row>
    <row r="52" spans="1:14" ht="19.5" x14ac:dyDescent="0.2">
      <c r="A52" s="3" t="s">
        <v>22</v>
      </c>
      <c r="B52" s="7">
        <v>15</v>
      </c>
      <c r="D52" s="11">
        <v>205441</v>
      </c>
      <c r="E52" s="8"/>
      <c r="F52" s="11">
        <v>163640</v>
      </c>
      <c r="G52" s="19"/>
      <c r="H52" s="11">
        <v>14615</v>
      </c>
      <c r="I52" s="19"/>
      <c r="J52" s="11">
        <v>9822</v>
      </c>
      <c r="K52" s="19"/>
      <c r="N52" s="75"/>
    </row>
    <row r="53" spans="1:14" ht="20.25" x14ac:dyDescent="0.2">
      <c r="A53" s="73" t="s">
        <v>23</v>
      </c>
      <c r="B53" s="7"/>
      <c r="D53" s="12">
        <f>SUM(D46:D52)</f>
        <v>2472993</v>
      </c>
      <c r="E53" s="8"/>
      <c r="F53" s="63">
        <f>SUM(F46:F52)</f>
        <v>2524761</v>
      </c>
      <c r="G53" s="19"/>
      <c r="H53" s="63">
        <f>SUM(H46:H52)</f>
        <v>326986</v>
      </c>
      <c r="I53" s="19"/>
      <c r="J53" s="63">
        <f>SUM(J46:J52)</f>
        <v>309598</v>
      </c>
      <c r="K53" s="19"/>
    </row>
    <row r="54" spans="1:14" ht="20.25" x14ac:dyDescent="0.2">
      <c r="A54" s="73" t="s">
        <v>24</v>
      </c>
      <c r="B54" s="7"/>
      <c r="D54" s="8"/>
      <c r="E54" s="8"/>
      <c r="F54" s="19"/>
      <c r="G54" s="19"/>
      <c r="H54" s="19"/>
      <c r="I54" s="19"/>
      <c r="J54" s="19"/>
      <c r="K54" s="19"/>
    </row>
    <row r="55" spans="1:14" ht="19.5" x14ac:dyDescent="0.2">
      <c r="A55" s="3" t="s">
        <v>25</v>
      </c>
      <c r="B55" s="7">
        <v>5</v>
      </c>
      <c r="D55" s="17">
        <v>0</v>
      </c>
      <c r="E55" s="8"/>
      <c r="F55" s="17">
        <v>0</v>
      </c>
      <c r="G55" s="19"/>
      <c r="H55" s="17">
        <v>617180</v>
      </c>
      <c r="I55" s="19"/>
      <c r="J55" s="17">
        <v>746680</v>
      </c>
      <c r="K55" s="19"/>
      <c r="N55" s="75"/>
    </row>
    <row r="56" spans="1:14" ht="19.5" x14ac:dyDescent="0.2">
      <c r="A56" s="3" t="s">
        <v>141</v>
      </c>
      <c r="B56" s="7"/>
      <c r="D56" s="9"/>
      <c r="E56" s="8"/>
      <c r="F56" s="9"/>
      <c r="G56" s="19"/>
      <c r="H56" s="9"/>
      <c r="I56" s="19"/>
      <c r="J56" s="9"/>
      <c r="K56" s="64"/>
      <c r="N56" s="75"/>
    </row>
    <row r="57" spans="1:14" ht="19.5" x14ac:dyDescent="0.2">
      <c r="A57" s="3" t="s">
        <v>142</v>
      </c>
      <c r="B57" s="7">
        <v>16</v>
      </c>
      <c r="D57" s="8">
        <v>2309660</v>
      </c>
      <c r="E57" s="8"/>
      <c r="F57" s="8">
        <v>2456961</v>
      </c>
      <c r="G57" s="19"/>
      <c r="H57" s="8">
        <v>74500</v>
      </c>
      <c r="I57" s="19"/>
      <c r="J57" s="8">
        <v>0</v>
      </c>
      <c r="K57" s="19"/>
      <c r="N57" s="75"/>
    </row>
    <row r="58" spans="1:14" ht="19.5" x14ac:dyDescent="0.2">
      <c r="A58" s="3" t="s">
        <v>194</v>
      </c>
      <c r="B58" s="7">
        <v>17</v>
      </c>
      <c r="D58" s="8">
        <v>496423</v>
      </c>
      <c r="E58" s="8"/>
      <c r="F58" s="8">
        <v>495913</v>
      </c>
      <c r="G58" s="19"/>
      <c r="H58" s="8">
        <v>0</v>
      </c>
      <c r="I58" s="19"/>
      <c r="J58" s="17">
        <v>0</v>
      </c>
      <c r="K58" s="19"/>
      <c r="N58" s="75"/>
    </row>
    <row r="59" spans="1:14" ht="19.5" x14ac:dyDescent="0.2">
      <c r="A59" s="32" t="s">
        <v>117</v>
      </c>
      <c r="B59" s="7"/>
      <c r="D59" s="8">
        <v>60393</v>
      </c>
      <c r="E59" s="8"/>
      <c r="F59" s="8">
        <v>59611</v>
      </c>
      <c r="G59" s="19"/>
      <c r="H59" s="8">
        <v>15003</v>
      </c>
      <c r="I59" s="19"/>
      <c r="J59" s="8">
        <v>14906</v>
      </c>
      <c r="K59" s="19"/>
      <c r="N59" s="75"/>
    </row>
    <row r="60" spans="1:14" ht="19.5" x14ac:dyDescent="0.2">
      <c r="A60" s="32" t="s">
        <v>186</v>
      </c>
      <c r="B60" s="7"/>
      <c r="K60" s="19"/>
      <c r="N60" s="75"/>
    </row>
    <row r="61" spans="1:14" ht="19.5" x14ac:dyDescent="0.2">
      <c r="A61" s="32" t="s">
        <v>187</v>
      </c>
      <c r="B61" s="7">
        <v>24</v>
      </c>
      <c r="D61" s="8">
        <v>40685</v>
      </c>
      <c r="E61" s="8"/>
      <c r="F61" s="8">
        <v>40575</v>
      </c>
      <c r="G61" s="19"/>
      <c r="H61" s="8">
        <v>0</v>
      </c>
      <c r="I61" s="19"/>
      <c r="J61" s="8">
        <v>0</v>
      </c>
      <c r="K61" s="19"/>
      <c r="N61" s="75"/>
    </row>
    <row r="62" spans="1:14" ht="19.5" x14ac:dyDescent="0.2">
      <c r="A62" s="32" t="s">
        <v>161</v>
      </c>
      <c r="B62" s="7"/>
      <c r="D62" s="8">
        <v>2348716</v>
      </c>
      <c r="E62" s="8"/>
      <c r="F62" s="8">
        <v>2356960</v>
      </c>
      <c r="G62" s="19"/>
      <c r="H62" s="8">
        <v>106372</v>
      </c>
      <c r="I62" s="19"/>
      <c r="J62" s="8">
        <v>107471</v>
      </c>
      <c r="K62" s="19"/>
      <c r="N62" s="75"/>
    </row>
    <row r="63" spans="1:14" ht="19.5" x14ac:dyDescent="0.2">
      <c r="A63" s="3" t="s">
        <v>26</v>
      </c>
      <c r="B63" s="7"/>
      <c r="D63" s="11">
        <v>110664</v>
      </c>
      <c r="E63" s="8"/>
      <c r="F63" s="11">
        <v>105265</v>
      </c>
      <c r="G63" s="19"/>
      <c r="H63" s="11">
        <v>5861</v>
      </c>
      <c r="I63" s="19"/>
      <c r="J63" s="11">
        <v>5742</v>
      </c>
      <c r="K63" s="19"/>
      <c r="N63" s="75"/>
    </row>
    <row r="64" spans="1:14" ht="20.25" x14ac:dyDescent="0.2">
      <c r="A64" s="73" t="s">
        <v>27</v>
      </c>
      <c r="B64" s="7"/>
      <c r="D64" s="11">
        <f>SUM(D55:D63)</f>
        <v>5366541</v>
      </c>
      <c r="E64" s="8"/>
      <c r="F64" s="47">
        <f>SUM(F55:F63)</f>
        <v>5515285</v>
      </c>
      <c r="G64" s="19"/>
      <c r="H64" s="47">
        <f>SUM(H55:H63)</f>
        <v>818916</v>
      </c>
      <c r="I64" s="19"/>
      <c r="J64" s="47">
        <f>SUM(J55:J63)</f>
        <v>874799</v>
      </c>
      <c r="K64" s="19"/>
    </row>
    <row r="65" spans="1:14" ht="20.25" x14ac:dyDescent="0.2">
      <c r="A65" s="73" t="s">
        <v>28</v>
      </c>
      <c r="B65" s="7"/>
      <c r="D65" s="11">
        <f>SUM(D53:D63)</f>
        <v>7839534</v>
      </c>
      <c r="E65" s="8"/>
      <c r="F65" s="47">
        <f>SUM(F53,F64)</f>
        <v>8040046</v>
      </c>
      <c r="G65" s="19"/>
      <c r="H65" s="47">
        <f>SUM(H53,H64)</f>
        <v>1145902</v>
      </c>
      <c r="I65" s="19"/>
      <c r="J65" s="47">
        <f>SUM(J53,J64)</f>
        <v>1184397</v>
      </c>
      <c r="K65" s="19"/>
    </row>
    <row r="66" spans="1:14" ht="20.25" x14ac:dyDescent="0.2">
      <c r="A66" s="73"/>
      <c r="B66" s="7"/>
      <c r="D66" s="18"/>
      <c r="F66" s="18"/>
      <c r="G66" s="19"/>
      <c r="H66" s="18"/>
      <c r="I66" s="19"/>
      <c r="J66" s="18"/>
      <c r="K66" s="19"/>
    </row>
    <row r="67" spans="1:14" ht="19.5" x14ac:dyDescent="0.2">
      <c r="A67" s="3" t="s">
        <v>17</v>
      </c>
    </row>
    <row r="68" spans="1:14" s="73" customFormat="1" ht="20.25" x14ac:dyDescent="0.2">
      <c r="A68" s="111" t="s">
        <v>0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1"/>
    </row>
    <row r="69" spans="1:14" s="73" customFormat="1" ht="20.25" x14ac:dyDescent="0.2">
      <c r="A69" s="111" t="s">
        <v>115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</row>
    <row r="70" spans="1:14" s="73" customFormat="1" ht="20.25" x14ac:dyDescent="0.2">
      <c r="A70" s="111" t="s">
        <v>212</v>
      </c>
      <c r="B70" s="111"/>
      <c r="C70" s="111"/>
      <c r="D70" s="111"/>
      <c r="E70" s="111"/>
      <c r="F70" s="111"/>
      <c r="G70" s="111"/>
      <c r="H70" s="111"/>
      <c r="I70" s="111"/>
      <c r="J70" s="111"/>
      <c r="K70" s="111"/>
    </row>
    <row r="71" spans="1:14" ht="19.5" x14ac:dyDescent="0.2">
      <c r="A71" s="1"/>
      <c r="B71" s="1"/>
      <c r="C71" s="1"/>
      <c r="D71" s="1"/>
      <c r="E71" s="1"/>
      <c r="F71" s="1"/>
      <c r="G71" s="1"/>
      <c r="H71" s="1"/>
      <c r="I71" s="1"/>
      <c r="J71" s="2" t="s">
        <v>148</v>
      </c>
      <c r="K71" s="1"/>
    </row>
    <row r="72" spans="1:14" s="73" customFormat="1" ht="20.25" x14ac:dyDescent="0.2">
      <c r="A72" s="4"/>
      <c r="B72" s="4"/>
      <c r="C72" s="4"/>
      <c r="D72" s="112" t="s">
        <v>1</v>
      </c>
      <c r="E72" s="112"/>
      <c r="F72" s="112"/>
      <c r="G72" s="4"/>
      <c r="H72" s="112" t="s">
        <v>2</v>
      </c>
      <c r="I72" s="112"/>
      <c r="J72" s="112"/>
      <c r="K72" s="112"/>
      <c r="N72" s="3"/>
    </row>
    <row r="73" spans="1:14" ht="19.5" x14ac:dyDescent="0.2">
      <c r="B73" s="6" t="s">
        <v>3</v>
      </c>
      <c r="D73" s="6" t="s">
        <v>213</v>
      </c>
      <c r="F73" s="6" t="s">
        <v>214</v>
      </c>
      <c r="H73" s="6" t="s">
        <v>213</v>
      </c>
      <c r="J73" s="6" t="s">
        <v>214</v>
      </c>
    </row>
    <row r="74" spans="1:14" ht="19.5" x14ac:dyDescent="0.2">
      <c r="B74" s="6"/>
      <c r="D74" s="16" t="s">
        <v>197</v>
      </c>
      <c r="F74" s="16" t="s">
        <v>199</v>
      </c>
      <c r="H74" s="16" t="s">
        <v>197</v>
      </c>
      <c r="J74" s="16" t="s">
        <v>199</v>
      </c>
    </row>
    <row r="75" spans="1:14" ht="19.5" x14ac:dyDescent="0.2">
      <c r="B75" s="6"/>
      <c r="D75" s="16" t="s">
        <v>198</v>
      </c>
      <c r="F75" s="6"/>
      <c r="H75" s="16" t="s">
        <v>198</v>
      </c>
      <c r="J75" s="16"/>
    </row>
    <row r="76" spans="1:14" ht="20.25" x14ac:dyDescent="0.2">
      <c r="A76" s="73" t="s">
        <v>29</v>
      </c>
      <c r="B76" s="7"/>
      <c r="D76" s="19"/>
      <c r="F76" s="19"/>
      <c r="G76" s="19"/>
      <c r="H76" s="19"/>
      <c r="I76" s="19"/>
      <c r="J76" s="19"/>
      <c r="K76" s="19"/>
    </row>
    <row r="77" spans="1:14" ht="22.5" customHeight="1" x14ac:dyDescent="0.2">
      <c r="A77" s="3" t="s">
        <v>30</v>
      </c>
      <c r="B77" s="7"/>
      <c r="D77" s="19"/>
      <c r="F77" s="19"/>
      <c r="G77" s="19"/>
      <c r="H77" s="19"/>
      <c r="I77" s="19"/>
      <c r="J77" s="19"/>
      <c r="K77" s="19"/>
    </row>
    <row r="78" spans="1:14" ht="22.5" customHeight="1" x14ac:dyDescent="0.2">
      <c r="A78" s="3" t="s">
        <v>31</v>
      </c>
      <c r="B78" s="7"/>
      <c r="D78" s="19"/>
      <c r="F78" s="19"/>
      <c r="G78" s="19"/>
      <c r="H78" s="19"/>
      <c r="I78" s="19"/>
      <c r="J78" s="19"/>
      <c r="K78" s="19"/>
    </row>
    <row r="79" spans="1:14" ht="22.5" customHeight="1" thickBot="1" x14ac:dyDescent="0.25">
      <c r="A79" s="3" t="s">
        <v>32</v>
      </c>
      <c r="B79" s="7"/>
      <c r="D79" s="15">
        <v>2116754</v>
      </c>
      <c r="E79" s="8"/>
      <c r="F79" s="15">
        <v>2116754</v>
      </c>
      <c r="G79" s="18"/>
      <c r="H79" s="15">
        <v>2116754</v>
      </c>
      <c r="I79" s="18"/>
      <c r="J79" s="15">
        <v>2116754</v>
      </c>
      <c r="K79" s="19"/>
      <c r="N79" s="75"/>
    </row>
    <row r="80" spans="1:14" ht="22.5" customHeight="1" thickTop="1" x14ac:dyDescent="0.2">
      <c r="A80" s="3" t="s">
        <v>33</v>
      </c>
      <c r="B80" s="7"/>
      <c r="D80" s="8"/>
      <c r="E80" s="8"/>
      <c r="F80" s="8"/>
      <c r="H80" s="8"/>
      <c r="J80" s="8"/>
      <c r="N80" s="75"/>
    </row>
    <row r="81" spans="1:16" ht="22.5" customHeight="1" x14ac:dyDescent="0.2">
      <c r="A81" s="3" t="s">
        <v>34</v>
      </c>
      <c r="B81" s="7"/>
      <c r="D81" s="8">
        <v>1666827</v>
      </c>
      <c r="E81" s="8"/>
      <c r="F81" s="8">
        <v>1666827</v>
      </c>
      <c r="G81" s="19"/>
      <c r="H81" s="8">
        <v>1666827</v>
      </c>
      <c r="I81" s="19"/>
      <c r="J81" s="8">
        <v>1666827</v>
      </c>
      <c r="K81" s="19"/>
      <c r="N81" s="75"/>
      <c r="O81" s="65"/>
      <c r="P81" s="66"/>
    </row>
    <row r="82" spans="1:16" ht="22.5" customHeight="1" x14ac:dyDescent="0.2">
      <c r="A82" s="3" t="s">
        <v>35</v>
      </c>
      <c r="B82" s="7"/>
      <c r="D82" s="8">
        <v>2062461</v>
      </c>
      <c r="E82" s="8"/>
      <c r="F82" s="8">
        <v>2062461</v>
      </c>
      <c r="G82" s="19"/>
      <c r="H82" s="8">
        <v>2062461</v>
      </c>
      <c r="I82" s="19"/>
      <c r="J82" s="8">
        <v>2062461</v>
      </c>
      <c r="K82" s="19"/>
      <c r="N82" s="75"/>
      <c r="O82" s="65"/>
      <c r="P82" s="66"/>
    </row>
    <row r="83" spans="1:16" ht="22.5" customHeight="1" x14ac:dyDescent="0.2">
      <c r="A83" s="3" t="s">
        <v>36</v>
      </c>
      <c r="B83" s="7"/>
      <c r="D83" s="8">
        <v>568131</v>
      </c>
      <c r="E83" s="8"/>
      <c r="F83" s="8">
        <v>568131</v>
      </c>
      <c r="G83" s="19"/>
      <c r="H83" s="9">
        <v>0</v>
      </c>
      <c r="I83" s="19"/>
      <c r="J83" s="8">
        <v>0</v>
      </c>
      <c r="K83" s="19"/>
      <c r="N83" s="75"/>
    </row>
    <row r="84" spans="1:16" ht="22.5" customHeight="1" x14ac:dyDescent="0.2">
      <c r="A84" s="3" t="s">
        <v>37</v>
      </c>
      <c r="B84" s="7"/>
      <c r="D84" s="8"/>
      <c r="E84" s="8"/>
      <c r="F84" s="8"/>
      <c r="G84" s="19"/>
      <c r="H84" s="8"/>
      <c r="I84" s="19"/>
      <c r="J84" s="8"/>
      <c r="K84" s="19"/>
      <c r="N84" s="75"/>
    </row>
    <row r="85" spans="1:16" ht="22.5" customHeight="1" x14ac:dyDescent="0.2">
      <c r="A85" s="3" t="s">
        <v>38</v>
      </c>
      <c r="B85" s="7"/>
      <c r="D85" s="13">
        <v>211675</v>
      </c>
      <c r="E85" s="13"/>
      <c r="F85" s="13">
        <v>211675</v>
      </c>
      <c r="G85" s="18"/>
      <c r="H85" s="13">
        <v>211675</v>
      </c>
      <c r="I85" s="18"/>
      <c r="J85" s="13">
        <v>211675</v>
      </c>
      <c r="K85" s="18"/>
      <c r="N85" s="75"/>
    </row>
    <row r="86" spans="1:16" ht="22.5" customHeight="1" x14ac:dyDescent="0.2">
      <c r="A86" s="3" t="s">
        <v>39</v>
      </c>
      <c r="B86" s="7"/>
      <c r="D86" s="13">
        <v>3062800</v>
      </c>
      <c r="E86" s="13"/>
      <c r="F86" s="13">
        <v>2952374</v>
      </c>
      <c r="G86" s="18"/>
      <c r="H86" s="13">
        <v>1464097</v>
      </c>
      <c r="I86" s="18"/>
      <c r="J86" s="13">
        <v>1480927</v>
      </c>
      <c r="K86" s="18"/>
      <c r="N86" s="75"/>
    </row>
    <row r="87" spans="1:16" ht="22.5" customHeight="1" x14ac:dyDescent="0.2">
      <c r="A87" s="67" t="s">
        <v>118</v>
      </c>
      <c r="B87" s="7"/>
      <c r="D87" s="11">
        <v>4928736</v>
      </c>
      <c r="E87" s="13"/>
      <c r="F87" s="11">
        <v>4935427</v>
      </c>
      <c r="G87" s="18"/>
      <c r="H87" s="11">
        <v>142719</v>
      </c>
      <c r="I87" s="18"/>
      <c r="J87" s="11">
        <v>142719</v>
      </c>
      <c r="K87" s="18"/>
      <c r="N87" s="75"/>
    </row>
    <row r="88" spans="1:16" ht="22.5" customHeight="1" x14ac:dyDescent="0.2">
      <c r="A88" s="3" t="s">
        <v>40</v>
      </c>
      <c r="B88" s="7"/>
      <c r="D88" s="8">
        <f>SUM(D81:D87)</f>
        <v>12500630</v>
      </c>
      <c r="E88" s="8"/>
      <c r="F88" s="19">
        <f>SUM(F81:F87)</f>
        <v>12396895</v>
      </c>
      <c r="G88" s="19"/>
      <c r="H88" s="19">
        <f>SUM(H81:H87)</f>
        <v>5547779</v>
      </c>
      <c r="I88" s="19"/>
      <c r="J88" s="19">
        <f>SUM(J81:J87)</f>
        <v>5564609</v>
      </c>
      <c r="K88" s="19"/>
    </row>
    <row r="89" spans="1:16" ht="22.5" customHeight="1" x14ac:dyDescent="0.2">
      <c r="A89" s="30" t="s">
        <v>119</v>
      </c>
      <c r="B89" s="16"/>
      <c r="D89" s="11">
        <v>289226</v>
      </c>
      <c r="E89" s="8"/>
      <c r="F89" s="11">
        <v>288407</v>
      </c>
      <c r="G89" s="19"/>
      <c r="H89" s="35">
        <v>0</v>
      </c>
      <c r="I89" s="19"/>
      <c r="J89" s="35">
        <v>0</v>
      </c>
      <c r="K89" s="9"/>
      <c r="N89" s="75"/>
    </row>
    <row r="90" spans="1:16" ht="20.25" x14ac:dyDescent="0.2">
      <c r="A90" s="73" t="s">
        <v>41</v>
      </c>
      <c r="B90" s="16"/>
      <c r="D90" s="11">
        <f>SUM(D88:D89)</f>
        <v>12789856</v>
      </c>
      <c r="E90" s="8"/>
      <c r="F90" s="47">
        <f>SUM(F88:F89)</f>
        <v>12685302</v>
      </c>
      <c r="G90" s="19"/>
      <c r="H90" s="47">
        <f>SUM(H88:H89)</f>
        <v>5547779</v>
      </c>
      <c r="I90" s="19"/>
      <c r="J90" s="47">
        <f>SUM(J88:J89)</f>
        <v>5564609</v>
      </c>
      <c r="K90" s="19"/>
    </row>
    <row r="91" spans="1:16" ht="21" thickBot="1" x14ac:dyDescent="0.25">
      <c r="A91" s="73" t="s">
        <v>42</v>
      </c>
      <c r="D91" s="15">
        <f>SUM(D90,D65)</f>
        <v>20629390</v>
      </c>
      <c r="E91" s="8"/>
      <c r="F91" s="15">
        <f>SUM(F90,F65)</f>
        <v>20725348</v>
      </c>
      <c r="G91" s="19"/>
      <c r="H91" s="15">
        <f>SUM(H90,H65)</f>
        <v>6693681</v>
      </c>
      <c r="I91" s="19"/>
      <c r="J91" s="15">
        <f>SUM(J90,J65)</f>
        <v>6749006</v>
      </c>
      <c r="K91" s="19"/>
    </row>
    <row r="92" spans="1:16" ht="13.5" customHeight="1" thickTop="1" x14ac:dyDescent="0.2">
      <c r="D92" s="77">
        <f>SUM(D91-D33)</f>
        <v>0</v>
      </c>
      <c r="E92" s="77"/>
      <c r="F92" s="77">
        <f>SUM(F91-F33)</f>
        <v>0</v>
      </c>
      <c r="G92" s="77"/>
      <c r="H92" s="77">
        <f>SUM(H91-H33)</f>
        <v>0</v>
      </c>
      <c r="I92" s="77"/>
      <c r="J92" s="77">
        <f>SUM(J91-J33)</f>
        <v>0</v>
      </c>
      <c r="K92" s="68"/>
    </row>
    <row r="93" spans="1:16" ht="19.5" x14ac:dyDescent="0.2">
      <c r="A93" s="3" t="s">
        <v>17</v>
      </c>
    </row>
    <row r="94" spans="1:16" ht="19.5" x14ac:dyDescent="0.2"/>
    <row r="95" spans="1:16" ht="20.25" customHeight="1" x14ac:dyDescent="0.2"/>
    <row r="96" spans="1:16" ht="19.5" x14ac:dyDescent="0.2">
      <c r="A96" s="69"/>
    </row>
    <row r="97" spans="1:11" ht="19.5" x14ac:dyDescent="0.2">
      <c r="A97" s="21"/>
    </row>
    <row r="98" spans="1:11" ht="19.5" x14ac:dyDescent="0.2">
      <c r="B98" s="3" t="s">
        <v>43</v>
      </c>
    </row>
    <row r="99" spans="1:11" ht="19.5" x14ac:dyDescent="0.2">
      <c r="A99" s="69"/>
    </row>
    <row r="104" spans="1:11" ht="19.5" x14ac:dyDescent="0.2">
      <c r="F104" s="19"/>
      <c r="G104" s="19"/>
      <c r="H104" s="19"/>
      <c r="I104" s="19"/>
      <c r="J104" s="19"/>
      <c r="K104" s="19"/>
    </row>
    <row r="105" spans="1:11" ht="19.5" x14ac:dyDescent="0.2">
      <c r="F105" s="19"/>
      <c r="G105" s="19"/>
      <c r="H105" s="19"/>
      <c r="I105" s="19"/>
      <c r="J105" s="19"/>
      <c r="K105" s="19"/>
    </row>
    <row r="106" spans="1:11" ht="19.5" x14ac:dyDescent="0.2">
      <c r="F106" s="19"/>
      <c r="G106" s="19"/>
      <c r="H106" s="19"/>
      <c r="I106" s="19"/>
      <c r="J106" s="19"/>
      <c r="K106" s="19"/>
    </row>
    <row r="107" spans="1:11" ht="19.5" x14ac:dyDescent="0.2">
      <c r="F107" s="19"/>
      <c r="G107" s="19"/>
      <c r="H107" s="19"/>
      <c r="I107" s="19"/>
      <c r="J107" s="19"/>
      <c r="K107" s="19"/>
    </row>
    <row r="108" spans="1:11" ht="19.5" x14ac:dyDescent="0.2">
      <c r="F108" s="19"/>
      <c r="G108" s="19"/>
      <c r="H108" s="19"/>
      <c r="I108" s="19"/>
      <c r="J108" s="19"/>
      <c r="K108" s="19"/>
    </row>
    <row r="109" spans="1:11" ht="19.5" x14ac:dyDescent="0.2">
      <c r="F109" s="19"/>
      <c r="G109" s="19"/>
      <c r="H109" s="19"/>
      <c r="I109" s="19"/>
      <c r="J109" s="19"/>
      <c r="K109" s="19"/>
    </row>
    <row r="110" spans="1:11" ht="19.5" x14ac:dyDescent="0.2">
      <c r="F110" s="19"/>
      <c r="G110" s="19"/>
      <c r="H110" s="19"/>
      <c r="I110" s="19"/>
      <c r="J110" s="19"/>
      <c r="K110" s="19"/>
    </row>
    <row r="111" spans="1:11" ht="19.5" x14ac:dyDescent="0.2">
      <c r="F111" s="19"/>
      <c r="G111" s="19"/>
      <c r="H111" s="19"/>
      <c r="I111" s="19"/>
      <c r="J111" s="19"/>
      <c r="K111" s="19"/>
    </row>
    <row r="112" spans="1:11" ht="19.5" x14ac:dyDescent="0.2">
      <c r="F112" s="19"/>
      <c r="G112" s="19"/>
      <c r="H112" s="19"/>
      <c r="I112" s="19"/>
      <c r="J112" s="19"/>
      <c r="K112" s="19"/>
    </row>
    <row r="113" spans="6:11" ht="19.5" x14ac:dyDescent="0.2">
      <c r="F113" s="19"/>
      <c r="G113" s="19"/>
      <c r="H113" s="19"/>
      <c r="I113" s="19"/>
      <c r="J113" s="19"/>
      <c r="K113" s="19"/>
    </row>
    <row r="114" spans="6:11" ht="19.5" x14ac:dyDescent="0.2">
      <c r="F114" s="19"/>
      <c r="G114" s="19"/>
      <c r="H114" s="19"/>
      <c r="I114" s="19"/>
      <c r="J114" s="19"/>
      <c r="K114" s="19"/>
    </row>
    <row r="115" spans="6:11" ht="19.5" x14ac:dyDescent="0.2">
      <c r="F115" s="19"/>
      <c r="G115" s="19"/>
      <c r="H115" s="19"/>
      <c r="I115" s="19"/>
      <c r="J115" s="19"/>
      <c r="K115" s="19"/>
    </row>
    <row r="116" spans="6:11" ht="19.5" x14ac:dyDescent="0.2">
      <c r="F116" s="19"/>
      <c r="G116" s="19"/>
      <c r="H116" s="19"/>
      <c r="I116" s="19"/>
      <c r="J116" s="19"/>
      <c r="K116" s="19"/>
    </row>
    <row r="117" spans="6:11" ht="19.5" x14ac:dyDescent="0.2">
      <c r="F117" s="19"/>
      <c r="G117" s="19"/>
      <c r="H117" s="19"/>
      <c r="I117" s="19"/>
      <c r="J117" s="19"/>
      <c r="K117" s="19"/>
    </row>
    <row r="118" spans="6:11" ht="19.5" x14ac:dyDescent="0.2">
      <c r="F118" s="19"/>
      <c r="G118" s="19"/>
      <c r="H118" s="19"/>
      <c r="I118" s="19"/>
      <c r="J118" s="19"/>
      <c r="K118" s="19"/>
    </row>
    <row r="119" spans="6:11" ht="19.5" x14ac:dyDescent="0.2">
      <c r="F119" s="19"/>
      <c r="G119" s="19"/>
      <c r="H119" s="19"/>
      <c r="I119" s="19"/>
      <c r="J119" s="19"/>
      <c r="K119" s="19"/>
    </row>
    <row r="120" spans="6:11" ht="19.5" x14ac:dyDescent="0.2">
      <c r="F120" s="19"/>
      <c r="G120" s="19"/>
      <c r="H120" s="19"/>
      <c r="I120" s="19"/>
      <c r="J120" s="19"/>
      <c r="K120" s="19"/>
    </row>
    <row r="121" spans="6:11" ht="19.5" x14ac:dyDescent="0.2">
      <c r="F121" s="19"/>
      <c r="G121" s="19"/>
      <c r="H121" s="19"/>
      <c r="I121" s="19"/>
      <c r="J121" s="19"/>
      <c r="K121" s="19"/>
    </row>
    <row r="122" spans="6:11" ht="19.5" x14ac:dyDescent="0.2">
      <c r="F122" s="19"/>
      <c r="G122" s="19"/>
      <c r="H122" s="19"/>
      <c r="I122" s="19"/>
      <c r="J122" s="19"/>
      <c r="K122" s="19"/>
    </row>
    <row r="123" spans="6:11" ht="19.5" x14ac:dyDescent="0.2">
      <c r="F123" s="19"/>
      <c r="G123" s="19"/>
      <c r="H123" s="19"/>
      <c r="I123" s="19"/>
      <c r="J123" s="19"/>
      <c r="K123" s="19"/>
    </row>
    <row r="124" spans="6:11" ht="19.5" x14ac:dyDescent="0.2">
      <c r="F124" s="19"/>
      <c r="G124" s="19"/>
      <c r="H124" s="19"/>
      <c r="I124" s="19"/>
      <c r="J124" s="19"/>
      <c r="K124" s="19"/>
    </row>
    <row r="125" spans="6:11" ht="19.5" x14ac:dyDescent="0.2">
      <c r="F125" s="19"/>
      <c r="G125" s="19"/>
      <c r="H125" s="19"/>
      <c r="I125" s="19"/>
      <c r="J125" s="19"/>
      <c r="K125" s="19"/>
    </row>
    <row r="126" spans="6:11" ht="19.5" x14ac:dyDescent="0.2">
      <c r="F126" s="19"/>
      <c r="G126" s="19"/>
      <c r="H126" s="19"/>
      <c r="I126" s="19"/>
      <c r="J126" s="19"/>
      <c r="K126" s="19"/>
    </row>
    <row r="127" spans="6:11" ht="19.5" x14ac:dyDescent="0.2">
      <c r="F127" s="19"/>
      <c r="G127" s="19"/>
      <c r="H127" s="19"/>
      <c r="I127" s="19"/>
      <c r="J127" s="19"/>
      <c r="K127" s="19"/>
    </row>
    <row r="128" spans="6:11" ht="19.5" x14ac:dyDescent="0.2">
      <c r="F128" s="19"/>
      <c r="G128" s="19"/>
      <c r="H128" s="19"/>
      <c r="I128" s="19"/>
      <c r="J128" s="19"/>
      <c r="K128" s="19"/>
    </row>
    <row r="129" spans="6:11" ht="19.5" x14ac:dyDescent="0.2">
      <c r="F129" s="19"/>
      <c r="G129" s="19"/>
      <c r="H129" s="19"/>
      <c r="I129" s="19"/>
      <c r="J129" s="19"/>
      <c r="K129" s="19"/>
    </row>
    <row r="130" spans="6:11" ht="19.5" x14ac:dyDescent="0.2">
      <c r="F130" s="19"/>
      <c r="G130" s="19"/>
      <c r="H130" s="19"/>
      <c r="I130" s="19"/>
      <c r="J130" s="19"/>
      <c r="K130" s="19"/>
    </row>
    <row r="131" spans="6:11" ht="19.5" x14ac:dyDescent="0.2">
      <c r="F131" s="19"/>
      <c r="G131" s="19"/>
      <c r="H131" s="19"/>
      <c r="I131" s="19"/>
      <c r="J131" s="19"/>
      <c r="K131" s="19"/>
    </row>
  </sheetData>
  <mergeCells count="12">
    <mergeCell ref="D40:F40"/>
    <mergeCell ref="H40:K40"/>
    <mergeCell ref="D5:F5"/>
    <mergeCell ref="H5:K5"/>
    <mergeCell ref="A36:K36"/>
    <mergeCell ref="A37:K37"/>
    <mergeCell ref="A38:K38"/>
    <mergeCell ref="A68:K68"/>
    <mergeCell ref="A69:K69"/>
    <mergeCell ref="A70:K70"/>
    <mergeCell ref="D72:F72"/>
    <mergeCell ref="H72:K72"/>
  </mergeCells>
  <pageMargins left="0.86" right="0.196850393700787" top="0.72" bottom="0.39370078740157499" header="0.196850393700787" footer="0.196850393700787"/>
  <pageSetup paperSize="9" scale="80" orientation="portrait" r:id="rId1"/>
  <rowBreaks count="2" manualBreakCount="2">
    <brk id="35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showGridLines="0" view="pageBreakPreview" topLeftCell="A46" zoomScale="130" zoomScaleSheetLayoutView="130" workbookViewId="0">
      <selection activeCell="A49" sqref="A49"/>
    </sheetView>
  </sheetViews>
  <sheetFormatPr defaultRowHeight="22.5" customHeight="1" x14ac:dyDescent="0.2"/>
  <cols>
    <col min="1" max="1" width="50.285156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2" s="73" customFormat="1" ht="20.25" x14ac:dyDescent="0.2">
      <c r="J1" s="2" t="s">
        <v>147</v>
      </c>
    </row>
    <row r="2" spans="1:12" s="73" customFormat="1" ht="20.25" x14ac:dyDescent="0.2">
      <c r="A2" s="73" t="s">
        <v>0</v>
      </c>
    </row>
    <row r="3" spans="1:12" s="73" customFormat="1" ht="20.25" x14ac:dyDescent="0.2">
      <c r="A3" s="73" t="s">
        <v>44</v>
      </c>
    </row>
    <row r="4" spans="1:12" s="73" customFormat="1" ht="20.25" x14ac:dyDescent="0.2">
      <c r="A4" s="73" t="s">
        <v>215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192</v>
      </c>
    </row>
    <row r="6" spans="1:12" s="73" customFormat="1" ht="20.25" x14ac:dyDescent="0.2">
      <c r="A6" s="4"/>
      <c r="B6" s="4"/>
      <c r="C6" s="4"/>
      <c r="D6" s="5"/>
      <c r="E6" s="74" t="s">
        <v>1</v>
      </c>
      <c r="F6" s="5"/>
      <c r="G6" s="4"/>
      <c r="H6" s="5"/>
      <c r="I6" s="74" t="s">
        <v>2</v>
      </c>
      <c r="J6" s="5"/>
      <c r="L6" s="3"/>
    </row>
    <row r="7" spans="1:12" ht="19.5" x14ac:dyDescent="0.2">
      <c r="B7" s="6" t="s">
        <v>3</v>
      </c>
      <c r="D7" s="6">
        <v>2560</v>
      </c>
      <c r="F7" s="6">
        <v>2559</v>
      </c>
      <c r="H7" s="6">
        <v>2560</v>
      </c>
      <c r="J7" s="6">
        <v>2559</v>
      </c>
    </row>
    <row r="8" spans="1:12" ht="20.25" x14ac:dyDescent="0.2">
      <c r="A8" s="73" t="s">
        <v>45</v>
      </c>
    </row>
    <row r="9" spans="1:12" ht="19.5" x14ac:dyDescent="0.2">
      <c r="A9" s="3" t="s">
        <v>46</v>
      </c>
      <c r="B9" s="16"/>
      <c r="D9" s="8">
        <v>1171318</v>
      </c>
      <c r="E9" s="8"/>
      <c r="F9" s="8">
        <v>1179015</v>
      </c>
      <c r="G9" s="8"/>
      <c r="H9" s="8">
        <v>21173</v>
      </c>
      <c r="I9" s="8"/>
      <c r="J9" s="8">
        <v>16947</v>
      </c>
    </row>
    <row r="10" spans="1:12" ht="19.5" x14ac:dyDescent="0.2">
      <c r="A10" s="3" t="s">
        <v>47</v>
      </c>
      <c r="B10" s="7"/>
      <c r="D10" s="8">
        <v>144754</v>
      </c>
      <c r="E10" s="8"/>
      <c r="F10" s="8">
        <v>437307</v>
      </c>
      <c r="G10" s="8"/>
      <c r="H10" s="9">
        <v>0</v>
      </c>
      <c r="I10" s="10"/>
      <c r="J10" s="9">
        <v>99261</v>
      </c>
    </row>
    <row r="11" spans="1:12" ht="19.5" x14ac:dyDescent="0.2">
      <c r="A11" s="3" t="s">
        <v>48</v>
      </c>
      <c r="B11" s="7"/>
      <c r="D11" s="8">
        <v>26048</v>
      </c>
      <c r="E11" s="8"/>
      <c r="F11" s="8">
        <v>21338</v>
      </c>
      <c r="G11" s="8"/>
      <c r="H11" s="17">
        <v>5767</v>
      </c>
      <c r="I11" s="10"/>
      <c r="J11" s="17">
        <v>6600</v>
      </c>
    </row>
    <row r="12" spans="1:12" ht="19.5" x14ac:dyDescent="0.2">
      <c r="A12" s="3" t="s">
        <v>220</v>
      </c>
      <c r="B12" s="7"/>
      <c r="D12" s="8">
        <v>8876</v>
      </c>
      <c r="E12" s="8"/>
      <c r="F12" s="8">
        <v>11338</v>
      </c>
      <c r="G12" s="8"/>
      <c r="H12" s="17">
        <v>16462</v>
      </c>
      <c r="I12" s="10"/>
      <c r="J12" s="17">
        <v>18968</v>
      </c>
    </row>
    <row r="13" spans="1:12" ht="19.5" x14ac:dyDescent="0.2">
      <c r="A13" s="3" t="s">
        <v>49</v>
      </c>
      <c r="B13" s="7"/>
      <c r="D13" s="11">
        <v>4884</v>
      </c>
      <c r="E13" s="13"/>
      <c r="F13" s="11">
        <v>3204</v>
      </c>
      <c r="G13" s="13"/>
      <c r="H13" s="20">
        <v>13764</v>
      </c>
      <c r="I13" s="13"/>
      <c r="J13" s="20">
        <v>9949</v>
      </c>
      <c r="L13" s="19"/>
    </row>
    <row r="14" spans="1:12" ht="20.25" x14ac:dyDescent="0.2">
      <c r="A14" s="73" t="s">
        <v>50</v>
      </c>
      <c r="B14" s="16"/>
      <c r="D14" s="11">
        <f>SUM(D9:D13)</f>
        <v>1355880</v>
      </c>
      <c r="E14" s="8"/>
      <c r="F14" s="11">
        <f>SUM(F9:F13)</f>
        <v>1652202</v>
      </c>
      <c r="G14" s="8"/>
      <c r="H14" s="11">
        <f>SUM(H9:H13)</f>
        <v>57166</v>
      </c>
      <c r="I14" s="8"/>
      <c r="J14" s="11">
        <f>SUM(J9:J13)</f>
        <v>151725</v>
      </c>
      <c r="L14" s="19"/>
    </row>
    <row r="15" spans="1:12" ht="20.25" x14ac:dyDescent="0.2">
      <c r="A15" s="73" t="s">
        <v>51</v>
      </c>
      <c r="B15" s="16"/>
      <c r="D15" s="8"/>
      <c r="E15" s="8"/>
      <c r="F15" s="8"/>
      <c r="G15" s="8"/>
      <c r="H15" s="8"/>
      <c r="I15" s="8"/>
      <c r="J15" s="8"/>
    </row>
    <row r="16" spans="1:12" ht="19.5" x14ac:dyDescent="0.2">
      <c r="A16" s="3" t="s">
        <v>52</v>
      </c>
      <c r="B16" s="16"/>
      <c r="D16" s="8">
        <v>570291</v>
      </c>
      <c r="E16" s="8"/>
      <c r="F16" s="8">
        <v>575836</v>
      </c>
      <c r="G16" s="8"/>
      <c r="H16" s="8">
        <v>11159</v>
      </c>
      <c r="I16" s="8"/>
      <c r="J16" s="8">
        <v>12836</v>
      </c>
    </row>
    <row r="17" spans="1:12" ht="19.5" x14ac:dyDescent="0.2">
      <c r="A17" s="3" t="s">
        <v>53</v>
      </c>
      <c r="B17" s="7"/>
      <c r="D17" s="8">
        <v>88108</v>
      </c>
      <c r="E17" s="8"/>
      <c r="F17" s="8">
        <v>285073</v>
      </c>
      <c r="G17" s="8"/>
      <c r="H17" s="8">
        <v>0</v>
      </c>
      <c r="I17" s="10"/>
      <c r="J17" s="8">
        <v>53943</v>
      </c>
    </row>
    <row r="18" spans="1:12" ht="19.5" x14ac:dyDescent="0.2">
      <c r="A18" s="3" t="s">
        <v>54</v>
      </c>
      <c r="B18" s="7"/>
      <c r="D18" s="8">
        <v>14178</v>
      </c>
      <c r="E18" s="8"/>
      <c r="F18" s="8">
        <v>12462</v>
      </c>
      <c r="G18" s="8"/>
      <c r="H18" s="8">
        <v>1648</v>
      </c>
      <c r="I18" s="10"/>
      <c r="J18" s="8">
        <v>1725</v>
      </c>
    </row>
    <row r="19" spans="1:12" ht="19.5" x14ac:dyDescent="0.2">
      <c r="A19" s="3" t="s">
        <v>55</v>
      </c>
      <c r="B19" s="7"/>
      <c r="D19" s="8">
        <v>94974</v>
      </c>
      <c r="E19" s="8"/>
      <c r="F19" s="8">
        <v>98087</v>
      </c>
      <c r="G19" s="8"/>
      <c r="H19" s="8">
        <v>61</v>
      </c>
      <c r="I19" s="10"/>
      <c r="J19" s="8">
        <v>5208</v>
      </c>
    </row>
    <row r="20" spans="1:12" ht="19.5" x14ac:dyDescent="0.2">
      <c r="A20" s="3" t="s">
        <v>56</v>
      </c>
      <c r="B20" s="7"/>
      <c r="D20" s="8">
        <v>403180</v>
      </c>
      <c r="E20" s="8"/>
      <c r="F20" s="8">
        <v>352780</v>
      </c>
      <c r="G20" s="8"/>
      <c r="H20" s="8">
        <v>48575</v>
      </c>
      <c r="I20" s="8"/>
      <c r="J20" s="8">
        <v>39704</v>
      </c>
    </row>
    <row r="21" spans="1:12" ht="20.25" x14ac:dyDescent="0.2">
      <c r="A21" s="73" t="s">
        <v>57</v>
      </c>
      <c r="B21" s="7"/>
      <c r="D21" s="12">
        <f>SUM(D16:D20)</f>
        <v>1170731</v>
      </c>
      <c r="E21" s="8"/>
      <c r="F21" s="12">
        <f>SUM(F16:F20)</f>
        <v>1324238</v>
      </c>
      <c r="G21" s="8"/>
      <c r="H21" s="12">
        <f>SUM(H16:H20)</f>
        <v>61443</v>
      </c>
      <c r="I21" s="8"/>
      <c r="J21" s="12">
        <f>SUM(J16:J20)</f>
        <v>113416</v>
      </c>
    </row>
    <row r="22" spans="1:12" ht="20.25" x14ac:dyDescent="0.2">
      <c r="A22" s="73" t="s">
        <v>221</v>
      </c>
      <c r="B22" s="7"/>
      <c r="D22" s="13"/>
      <c r="E22" s="8"/>
      <c r="F22" s="13"/>
      <c r="G22" s="8"/>
      <c r="H22" s="13"/>
      <c r="I22" s="8"/>
      <c r="J22" s="13"/>
    </row>
    <row r="23" spans="1:12" ht="20.25" x14ac:dyDescent="0.2">
      <c r="A23" s="73" t="s">
        <v>157</v>
      </c>
      <c r="B23" s="7"/>
      <c r="D23" s="8">
        <f>SUM(D14-D21)</f>
        <v>185149</v>
      </c>
      <c r="E23" s="8"/>
      <c r="F23" s="8">
        <f>SUM(F14-F21)</f>
        <v>327964</v>
      </c>
      <c r="G23" s="8"/>
      <c r="H23" s="8">
        <f>SUM(H14-H21)</f>
        <v>-4277</v>
      </c>
      <c r="I23" s="8"/>
      <c r="J23" s="8">
        <f>SUM(J14-J21)</f>
        <v>38309</v>
      </c>
    </row>
    <row r="24" spans="1:12" s="21" customFormat="1" ht="19.5" x14ac:dyDescent="0.2">
      <c r="A24" s="3" t="s">
        <v>163</v>
      </c>
      <c r="B24" s="7">
        <v>9</v>
      </c>
      <c r="D24" s="11">
        <v>-1066</v>
      </c>
      <c r="E24" s="13"/>
      <c r="F24" s="11">
        <v>-15788</v>
      </c>
      <c r="G24" s="13"/>
      <c r="H24" s="35">
        <v>0</v>
      </c>
      <c r="I24" s="13"/>
      <c r="J24" s="35">
        <v>0</v>
      </c>
      <c r="L24" s="3"/>
    </row>
    <row r="25" spans="1:12" ht="20.25" x14ac:dyDescent="0.2">
      <c r="A25" s="73" t="s">
        <v>222</v>
      </c>
      <c r="B25" s="72"/>
      <c r="D25" s="14">
        <f>SUM(D23:D24)</f>
        <v>184083</v>
      </c>
      <c r="E25" s="13"/>
      <c r="F25" s="14">
        <f>SUM(F23:F24)</f>
        <v>312176</v>
      </c>
      <c r="G25" s="13"/>
      <c r="H25" s="14">
        <f>SUM(H23:H24)</f>
        <v>-4277</v>
      </c>
      <c r="I25" s="13"/>
      <c r="J25" s="14">
        <f>SUM(J23:J24)</f>
        <v>38309</v>
      </c>
      <c r="L25" s="21"/>
    </row>
    <row r="26" spans="1:12" ht="19.5" x14ac:dyDescent="0.2">
      <c r="A26" s="3" t="s">
        <v>58</v>
      </c>
      <c r="B26" s="7"/>
      <c r="D26" s="11">
        <v>-47007</v>
      </c>
      <c r="E26" s="13"/>
      <c r="F26" s="11">
        <v>-51196</v>
      </c>
      <c r="G26" s="13"/>
      <c r="H26" s="11">
        <v>-13652</v>
      </c>
      <c r="I26" s="13"/>
      <c r="J26" s="11">
        <v>-15146</v>
      </c>
      <c r="L26" s="21"/>
    </row>
    <row r="27" spans="1:12" ht="20.25" x14ac:dyDescent="0.2">
      <c r="A27" s="73" t="s">
        <v>158</v>
      </c>
      <c r="B27" s="72"/>
      <c r="D27" s="54">
        <f>SUM(D25:D26)</f>
        <v>137076</v>
      </c>
      <c r="E27" s="13"/>
      <c r="F27" s="54">
        <f>SUM(F25:F26)</f>
        <v>260980</v>
      </c>
      <c r="G27" s="13"/>
      <c r="H27" s="54">
        <f>SUM(H25:H26)</f>
        <v>-17929</v>
      </c>
      <c r="I27" s="13"/>
      <c r="J27" s="54">
        <f>SUM(J25:J26)</f>
        <v>23163</v>
      </c>
      <c r="L27" s="21"/>
    </row>
    <row r="28" spans="1:12" ht="19.5" x14ac:dyDescent="0.2">
      <c r="A28" s="3" t="s">
        <v>159</v>
      </c>
      <c r="B28" s="7">
        <v>18</v>
      </c>
      <c r="D28" s="11">
        <v>-26119</v>
      </c>
      <c r="E28" s="8"/>
      <c r="F28" s="11">
        <v>-64404</v>
      </c>
      <c r="G28" s="8"/>
      <c r="H28" s="20">
        <v>1099</v>
      </c>
      <c r="I28" s="8"/>
      <c r="J28" s="20">
        <v>-4583</v>
      </c>
    </row>
    <row r="29" spans="1:12" ht="21" thickBot="1" x14ac:dyDescent="0.25">
      <c r="A29" s="73" t="s">
        <v>150</v>
      </c>
      <c r="B29" s="16"/>
      <c r="D29" s="22">
        <f>SUM(D27:D28)</f>
        <v>110957</v>
      </c>
      <c r="E29" s="8"/>
      <c r="F29" s="22">
        <f>SUM(F27:F28)</f>
        <v>196576</v>
      </c>
      <c r="G29" s="8"/>
      <c r="H29" s="22">
        <f>SUM(H27:H28)</f>
        <v>-16830</v>
      </c>
      <c r="I29" s="8"/>
      <c r="J29" s="22">
        <f>SUM(J27:J28)</f>
        <v>18580</v>
      </c>
    </row>
    <row r="30" spans="1:12" ht="21" thickTop="1" x14ac:dyDescent="0.2">
      <c r="A30" s="73"/>
      <c r="B30" s="16"/>
      <c r="D30" s="18"/>
      <c r="E30" s="8"/>
      <c r="F30" s="18"/>
      <c r="G30" s="8"/>
      <c r="H30" s="18"/>
      <c r="I30" s="8"/>
      <c r="J30" s="18"/>
    </row>
    <row r="31" spans="1:12" ht="20.25" x14ac:dyDescent="0.2">
      <c r="A31" s="23" t="s">
        <v>144</v>
      </c>
      <c r="B31" s="16"/>
      <c r="D31" s="18"/>
      <c r="E31" s="8"/>
      <c r="F31" s="18"/>
      <c r="G31" s="8"/>
      <c r="H31" s="18"/>
      <c r="I31" s="19"/>
      <c r="J31" s="18"/>
    </row>
    <row r="32" spans="1:12" ht="20.25" thickBot="1" x14ac:dyDescent="0.25">
      <c r="A32" s="32" t="s">
        <v>123</v>
      </c>
      <c r="B32" s="16"/>
      <c r="D32" s="18">
        <v>110426</v>
      </c>
      <c r="E32" s="19"/>
      <c r="F32" s="18">
        <v>189713</v>
      </c>
      <c r="G32" s="19"/>
      <c r="H32" s="57">
        <f>H29</f>
        <v>-16830</v>
      </c>
      <c r="I32" s="19"/>
      <c r="J32" s="57">
        <f>J29</f>
        <v>18580</v>
      </c>
    </row>
    <row r="33" spans="1:12" ht="20.25" thickTop="1" x14ac:dyDescent="0.2">
      <c r="A33" s="32" t="s">
        <v>124</v>
      </c>
      <c r="B33" s="16"/>
      <c r="D33" s="58">
        <v>531</v>
      </c>
      <c r="E33" s="19"/>
      <c r="F33" s="58">
        <v>6863</v>
      </c>
      <c r="G33" s="19"/>
      <c r="H33" s="18"/>
      <c r="I33" s="19"/>
      <c r="J33" s="18"/>
    </row>
    <row r="34" spans="1:12" ht="20.25" thickBot="1" x14ac:dyDescent="0.25">
      <c r="A34" s="24"/>
      <c r="B34" s="16"/>
      <c r="D34" s="48">
        <f>SUM(D32:D33)</f>
        <v>110957</v>
      </c>
      <c r="E34" s="19"/>
      <c r="F34" s="48">
        <f>SUM(F32:F33)</f>
        <v>196576</v>
      </c>
      <c r="G34" s="19"/>
      <c r="H34" s="18"/>
      <c r="I34" s="19"/>
      <c r="J34" s="18"/>
    </row>
    <row r="35" spans="1:12" ht="20.25" thickTop="1" x14ac:dyDescent="0.2">
      <c r="A35" s="24"/>
      <c r="B35" s="16"/>
      <c r="D35" s="18"/>
      <c r="E35" s="19"/>
      <c r="F35" s="18"/>
      <c r="G35" s="19"/>
      <c r="H35" s="18"/>
      <c r="I35" s="19"/>
      <c r="J35" s="18"/>
    </row>
    <row r="36" spans="1:12" ht="20.25" x14ac:dyDescent="0.2">
      <c r="A36" s="73" t="s">
        <v>59</v>
      </c>
      <c r="B36" s="7">
        <v>19</v>
      </c>
      <c r="D36" s="19"/>
      <c r="F36" s="19"/>
      <c r="H36" s="19"/>
      <c r="J36" s="19"/>
    </row>
    <row r="37" spans="1:12" ht="20.25" thickBot="1" x14ac:dyDescent="0.25">
      <c r="A37" s="30" t="s">
        <v>164</v>
      </c>
      <c r="D37" s="26">
        <f>D32/166682.701</f>
        <v>0.6624922642692237</v>
      </c>
      <c r="E37" s="27"/>
      <c r="F37" s="26">
        <f>F32/166682.701</f>
        <v>1.138168501361158</v>
      </c>
      <c r="G37" s="27"/>
      <c r="H37" s="78">
        <f>H32/166682.701</f>
        <v>-0.10097028605266002</v>
      </c>
      <c r="I37" s="27"/>
      <c r="J37" s="78">
        <f>J32/166682.701</f>
        <v>0.11146927598683441</v>
      </c>
    </row>
    <row r="38" spans="1:12" ht="20.25" thickTop="1" x14ac:dyDescent="0.2">
      <c r="D38" s="28"/>
      <c r="E38" s="27"/>
      <c r="F38" s="28"/>
      <c r="G38" s="27"/>
      <c r="H38" s="28"/>
      <c r="I38" s="27"/>
      <c r="J38" s="28"/>
    </row>
    <row r="39" spans="1:12" ht="19.5" x14ac:dyDescent="0.2">
      <c r="D39" s="28"/>
      <c r="E39" s="27"/>
      <c r="F39" s="28"/>
      <c r="G39" s="27"/>
      <c r="H39" s="28"/>
      <c r="I39" s="27"/>
      <c r="J39" s="28"/>
    </row>
    <row r="40" spans="1:12" ht="20.25" x14ac:dyDescent="0.2">
      <c r="A40" s="3" t="s">
        <v>17</v>
      </c>
      <c r="L40" s="73"/>
    </row>
    <row r="41" spans="1:12" s="73" customFormat="1" ht="21" customHeight="1" x14ac:dyDescent="0.2">
      <c r="J41" s="2" t="s">
        <v>147</v>
      </c>
    </row>
    <row r="42" spans="1:12" s="73" customFormat="1" ht="21" customHeight="1" x14ac:dyDescent="0.2">
      <c r="A42" s="73" t="s">
        <v>0</v>
      </c>
      <c r="J42" s="33"/>
    </row>
    <row r="43" spans="1:12" s="73" customFormat="1" ht="21" customHeight="1" x14ac:dyDescent="0.2">
      <c r="A43" s="23" t="s">
        <v>120</v>
      </c>
      <c r="B43" s="23"/>
      <c r="C43" s="23"/>
      <c r="D43" s="36"/>
      <c r="E43" s="23"/>
      <c r="F43" s="36"/>
      <c r="G43" s="23"/>
      <c r="H43" s="36"/>
      <c r="I43" s="23"/>
      <c r="J43" s="36"/>
    </row>
    <row r="44" spans="1:12" s="73" customFormat="1" ht="21" customHeight="1" x14ac:dyDescent="0.2">
      <c r="A44" s="73" t="s">
        <v>215</v>
      </c>
      <c r="B44" s="23"/>
      <c r="C44" s="23"/>
      <c r="D44" s="36"/>
      <c r="E44" s="23"/>
      <c r="F44" s="36"/>
      <c r="G44" s="23"/>
      <c r="H44" s="36"/>
      <c r="I44" s="23"/>
      <c r="J44" s="36"/>
    </row>
    <row r="45" spans="1:12" ht="21" customHeight="1" x14ac:dyDescent="0.2">
      <c r="A45" s="24"/>
      <c r="B45" s="37"/>
      <c r="C45" s="37"/>
      <c r="D45" s="38"/>
      <c r="E45" s="37"/>
      <c r="F45" s="38"/>
      <c r="G45" s="37"/>
      <c r="H45" s="38"/>
      <c r="I45" s="37"/>
      <c r="J45" s="2" t="s">
        <v>148</v>
      </c>
    </row>
    <row r="46" spans="1:12" s="73" customFormat="1" ht="21" customHeight="1" x14ac:dyDescent="0.2">
      <c r="A46" s="4"/>
      <c r="B46" s="4"/>
      <c r="C46" s="4"/>
      <c r="D46" s="39"/>
      <c r="E46" s="40" t="s">
        <v>1</v>
      </c>
      <c r="F46" s="39"/>
      <c r="G46" s="41"/>
      <c r="H46" s="39"/>
      <c r="I46" s="40" t="s">
        <v>2</v>
      </c>
      <c r="J46" s="39"/>
    </row>
    <row r="47" spans="1:12" ht="21" customHeight="1" x14ac:dyDescent="0.2">
      <c r="A47" s="24"/>
      <c r="B47" s="6" t="s">
        <v>3</v>
      </c>
      <c r="C47" s="24"/>
      <c r="D47" s="6">
        <v>2560</v>
      </c>
      <c r="F47" s="6">
        <v>2559</v>
      </c>
      <c r="H47" s="6">
        <v>2560</v>
      </c>
      <c r="J47" s="6">
        <v>2559</v>
      </c>
    </row>
    <row r="48" spans="1:12" ht="19.5" x14ac:dyDescent="0.2">
      <c r="B48" s="6"/>
      <c r="D48" s="6"/>
      <c r="F48" s="16"/>
      <c r="H48" s="6"/>
      <c r="J48" s="16"/>
    </row>
    <row r="49" spans="1:10" ht="21" customHeight="1" thickBot="1" x14ac:dyDescent="0.25">
      <c r="A49" s="73" t="s">
        <v>150</v>
      </c>
      <c r="B49" s="42"/>
      <c r="C49" s="24"/>
      <c r="D49" s="31">
        <f>D29</f>
        <v>110957</v>
      </c>
      <c r="E49" s="43"/>
      <c r="F49" s="31">
        <f>F29</f>
        <v>196576</v>
      </c>
      <c r="G49" s="43"/>
      <c r="H49" s="31">
        <f>H29</f>
        <v>-16830</v>
      </c>
      <c r="I49" s="43"/>
      <c r="J49" s="31">
        <f>J29</f>
        <v>18580</v>
      </c>
    </row>
    <row r="50" spans="1:10" ht="21" customHeight="1" thickTop="1" x14ac:dyDescent="0.2">
      <c r="B50" s="42"/>
      <c r="C50" s="24"/>
      <c r="D50" s="43"/>
      <c r="E50" s="43"/>
      <c r="F50" s="43"/>
      <c r="G50" s="43"/>
      <c r="H50" s="43"/>
      <c r="I50" s="43"/>
      <c r="J50" s="43"/>
    </row>
    <row r="51" spans="1:10" ht="21" customHeight="1" x14ac:dyDescent="0.2">
      <c r="A51" s="73" t="s">
        <v>121</v>
      </c>
      <c r="B51" s="42"/>
      <c r="C51" s="24"/>
      <c r="D51" s="43"/>
      <c r="E51" s="43"/>
      <c r="F51" s="43"/>
      <c r="G51" s="43"/>
      <c r="H51" s="43"/>
      <c r="I51" s="43"/>
      <c r="J51" s="43"/>
    </row>
    <row r="52" spans="1:10" ht="21" customHeight="1" x14ac:dyDescent="0.2">
      <c r="A52" s="59" t="s">
        <v>189</v>
      </c>
      <c r="B52" s="42"/>
      <c r="C52" s="24"/>
      <c r="D52" s="43"/>
      <c r="E52" s="43"/>
      <c r="F52" s="43"/>
      <c r="G52" s="43"/>
      <c r="H52" s="43"/>
      <c r="I52" s="43"/>
      <c r="J52" s="43"/>
    </row>
    <row r="53" spans="1:10" ht="21" customHeight="1" x14ac:dyDescent="0.2">
      <c r="A53" s="3" t="s">
        <v>122</v>
      </c>
      <c r="B53" s="42"/>
      <c r="C53" s="24"/>
      <c r="D53" s="43"/>
      <c r="E53" s="43"/>
      <c r="F53" s="43"/>
      <c r="G53" s="43"/>
      <c r="H53" s="43"/>
      <c r="I53" s="43"/>
      <c r="J53" s="43"/>
    </row>
    <row r="54" spans="1:10" ht="21" customHeight="1" x14ac:dyDescent="0.2">
      <c r="A54" s="3" t="s">
        <v>165</v>
      </c>
      <c r="B54" s="42"/>
      <c r="C54" s="24"/>
      <c r="D54" s="34">
        <v>3993</v>
      </c>
      <c r="E54" s="55"/>
      <c r="F54" s="34">
        <v>456</v>
      </c>
      <c r="G54" s="55"/>
      <c r="H54" s="17">
        <v>0</v>
      </c>
      <c r="I54" s="55"/>
      <c r="J54" s="17">
        <v>0</v>
      </c>
    </row>
    <row r="55" spans="1:10" ht="21" customHeight="1" x14ac:dyDescent="0.2">
      <c r="A55" s="3" t="s">
        <v>185</v>
      </c>
      <c r="B55" s="42"/>
      <c r="C55" s="24"/>
      <c r="D55" s="17">
        <v>0</v>
      </c>
      <c r="E55" s="55"/>
      <c r="F55" s="17">
        <v>37117</v>
      </c>
      <c r="G55" s="55"/>
      <c r="H55" s="17">
        <v>0</v>
      </c>
      <c r="I55" s="55"/>
      <c r="J55" s="17">
        <v>37117</v>
      </c>
    </row>
    <row r="56" spans="1:10" ht="21" customHeight="1" x14ac:dyDescent="0.2">
      <c r="A56" s="3" t="s">
        <v>219</v>
      </c>
      <c r="B56" s="110">
        <v>9</v>
      </c>
      <c r="C56" s="24"/>
      <c r="D56" s="17">
        <v>-10396</v>
      </c>
      <c r="E56" s="55"/>
      <c r="F56" s="17">
        <v>-4465</v>
      </c>
      <c r="G56" s="55"/>
      <c r="H56" s="17">
        <v>0</v>
      </c>
      <c r="I56" s="55"/>
      <c r="J56" s="17">
        <v>0</v>
      </c>
    </row>
    <row r="57" spans="1:10" ht="21" customHeight="1" x14ac:dyDescent="0.2">
      <c r="A57" s="73" t="s">
        <v>166</v>
      </c>
      <c r="B57" s="42"/>
      <c r="C57" s="24"/>
      <c r="D57" s="12">
        <f>SUM(D54:D56)</f>
        <v>-6403</v>
      </c>
      <c r="E57" s="13"/>
      <c r="F57" s="12">
        <f>SUM(F54:F56)</f>
        <v>33108</v>
      </c>
      <c r="G57" s="13"/>
      <c r="H57" s="12">
        <f>SUM(H54:H56)</f>
        <v>0</v>
      </c>
      <c r="I57" s="13"/>
      <c r="J57" s="12">
        <f>SUM(J54:J56)</f>
        <v>37117</v>
      </c>
    </row>
    <row r="58" spans="1:10" ht="21" customHeight="1" x14ac:dyDescent="0.2">
      <c r="B58" s="42"/>
      <c r="C58" s="24"/>
      <c r="D58" s="28"/>
      <c r="E58" s="21"/>
      <c r="F58" s="28"/>
      <c r="G58" s="28"/>
      <c r="H58" s="28"/>
      <c r="I58" s="21"/>
      <c r="J58" s="28"/>
    </row>
    <row r="59" spans="1:10" ht="21" customHeight="1" thickBot="1" x14ac:dyDescent="0.25">
      <c r="A59" s="73" t="s">
        <v>149</v>
      </c>
      <c r="B59" s="42"/>
      <c r="C59" s="24"/>
      <c r="D59" s="15">
        <f>SUM(D49,D57)</f>
        <v>104554</v>
      </c>
      <c r="E59" s="18"/>
      <c r="F59" s="15">
        <f>SUM(F49,F57)</f>
        <v>229684</v>
      </c>
      <c r="G59" s="19"/>
      <c r="H59" s="15">
        <f>SUM(H49,H57)</f>
        <v>-16830</v>
      </c>
      <c r="I59" s="19"/>
      <c r="J59" s="15">
        <f>SUM(J49,J57)</f>
        <v>55697</v>
      </c>
    </row>
    <row r="60" spans="1:10" ht="21" customHeight="1" thickTop="1" x14ac:dyDescent="0.2">
      <c r="B60" s="42"/>
      <c r="C60" s="24"/>
      <c r="D60" s="28"/>
      <c r="E60" s="21"/>
      <c r="F60" s="28"/>
      <c r="G60" s="27"/>
      <c r="H60" s="28"/>
      <c r="J60" s="28"/>
    </row>
    <row r="61" spans="1:10" ht="21" customHeight="1" x14ac:dyDescent="0.2">
      <c r="A61" s="73" t="s">
        <v>167</v>
      </c>
      <c r="B61" s="42"/>
      <c r="C61" s="24"/>
      <c r="D61" s="28"/>
      <c r="E61" s="21"/>
      <c r="F61" s="28"/>
      <c r="G61" s="27"/>
      <c r="H61" s="28"/>
      <c r="J61" s="28"/>
    </row>
    <row r="62" spans="1:10" ht="21" customHeight="1" thickBot="1" x14ac:dyDescent="0.25">
      <c r="A62" s="3" t="s">
        <v>123</v>
      </c>
      <c r="B62" s="42"/>
      <c r="C62" s="24"/>
      <c r="D62" s="18">
        <v>103735</v>
      </c>
      <c r="E62" s="21"/>
      <c r="F62" s="18">
        <v>222246</v>
      </c>
      <c r="G62" s="27"/>
      <c r="H62" s="48">
        <f>H59-H63</f>
        <v>-16830</v>
      </c>
      <c r="I62" s="8"/>
      <c r="J62" s="48">
        <f>J59-J63</f>
        <v>55697</v>
      </c>
    </row>
    <row r="63" spans="1:10" ht="21" customHeight="1" thickTop="1" x14ac:dyDescent="0.2">
      <c r="A63" s="3" t="s">
        <v>124</v>
      </c>
      <c r="B63" s="42"/>
      <c r="C63" s="24"/>
      <c r="D63" s="58">
        <v>819</v>
      </c>
      <c r="E63" s="79"/>
      <c r="F63" s="58">
        <v>7438</v>
      </c>
      <c r="G63" s="27"/>
      <c r="H63" s="28"/>
      <c r="J63" s="28"/>
    </row>
    <row r="64" spans="1:10" ht="21" customHeight="1" thickBot="1" x14ac:dyDescent="0.25">
      <c r="B64" s="42"/>
      <c r="C64" s="24"/>
      <c r="D64" s="15">
        <f>SUM(D62:D63)</f>
        <v>104554</v>
      </c>
      <c r="E64" s="18"/>
      <c r="F64" s="15">
        <f>SUM(F62:F63)</f>
        <v>229684</v>
      </c>
      <c r="G64" s="27"/>
      <c r="H64" s="28"/>
      <c r="J64" s="28"/>
    </row>
    <row r="65" spans="1:10" ht="21" customHeight="1" thickTop="1" x14ac:dyDescent="0.2">
      <c r="B65" s="42"/>
      <c r="C65" s="24"/>
    </row>
    <row r="66" spans="1:10" ht="21" customHeight="1" x14ac:dyDescent="0.2">
      <c r="A66" s="3" t="s">
        <v>17</v>
      </c>
      <c r="B66" s="42"/>
      <c r="C66" s="24"/>
      <c r="D66" s="44"/>
      <c r="E66" s="45"/>
      <c r="F66" s="44"/>
      <c r="G66" s="45"/>
      <c r="H66" s="44"/>
      <c r="I66" s="45"/>
      <c r="J66" s="44"/>
    </row>
    <row r="72" spans="1:10" ht="19.5" x14ac:dyDescent="0.2">
      <c r="D72" s="19"/>
      <c r="E72" s="19"/>
      <c r="F72" s="19"/>
      <c r="G72" s="19"/>
      <c r="H72" s="19"/>
      <c r="I72" s="19"/>
      <c r="J72" s="19"/>
    </row>
    <row r="73" spans="1:10" ht="19.5" x14ac:dyDescent="0.2">
      <c r="D73" s="19"/>
      <c r="E73" s="19"/>
      <c r="F73" s="19"/>
      <c r="G73" s="19"/>
      <c r="H73" s="19"/>
      <c r="I73" s="19"/>
      <c r="J73" s="19"/>
    </row>
    <row r="74" spans="1:10" ht="19.5" x14ac:dyDescent="0.2">
      <c r="D74" s="19"/>
      <c r="E74" s="19"/>
      <c r="F74" s="19"/>
      <c r="G74" s="19"/>
      <c r="H74" s="19"/>
      <c r="I74" s="19"/>
      <c r="J74" s="19"/>
    </row>
    <row r="75" spans="1:10" ht="19.5" x14ac:dyDescent="0.2">
      <c r="D75" s="19"/>
      <c r="E75" s="19"/>
      <c r="F75" s="19"/>
      <c r="G75" s="19"/>
      <c r="H75" s="19"/>
      <c r="I75" s="19"/>
      <c r="J75" s="19"/>
    </row>
    <row r="76" spans="1:10" ht="19.5" x14ac:dyDescent="0.2">
      <c r="D76" s="19"/>
      <c r="E76" s="19"/>
      <c r="F76" s="19"/>
      <c r="G76" s="19"/>
      <c r="H76" s="19"/>
      <c r="I76" s="19"/>
      <c r="J76" s="19"/>
    </row>
    <row r="77" spans="1:10" ht="19.5" x14ac:dyDescent="0.2">
      <c r="D77" s="19"/>
      <c r="E77" s="19"/>
      <c r="F77" s="19"/>
      <c r="G77" s="19"/>
      <c r="H77" s="19"/>
      <c r="I77" s="19"/>
      <c r="J77" s="19"/>
    </row>
    <row r="78" spans="1:10" ht="19.5" x14ac:dyDescent="0.2">
      <c r="D78" s="19"/>
      <c r="E78" s="19"/>
      <c r="F78" s="19"/>
      <c r="G78" s="19"/>
      <c r="H78" s="19"/>
      <c r="I78" s="19"/>
      <c r="J78" s="19"/>
    </row>
    <row r="79" spans="1:10" ht="19.5" x14ac:dyDescent="0.2">
      <c r="D79" s="19"/>
      <c r="E79" s="19"/>
      <c r="F79" s="19"/>
      <c r="G79" s="19"/>
      <c r="H79" s="19"/>
      <c r="I79" s="19"/>
      <c r="J79" s="19"/>
    </row>
    <row r="80" spans="1:10" ht="19.5" x14ac:dyDescent="0.2">
      <c r="D80" s="19"/>
      <c r="E80" s="19"/>
      <c r="F80" s="19"/>
      <c r="G80" s="19"/>
      <c r="H80" s="19"/>
      <c r="I80" s="19"/>
      <c r="J80" s="19"/>
    </row>
    <row r="81" spans="4:10" ht="19.5" x14ac:dyDescent="0.2">
      <c r="D81" s="19"/>
      <c r="E81" s="19"/>
      <c r="F81" s="19"/>
      <c r="G81" s="19"/>
      <c r="H81" s="19"/>
      <c r="I81" s="19"/>
      <c r="J81" s="19"/>
    </row>
    <row r="82" spans="4:10" ht="19.5" x14ac:dyDescent="0.2">
      <c r="D82" s="19"/>
      <c r="E82" s="19"/>
      <c r="F82" s="19"/>
      <c r="G82" s="19"/>
      <c r="H82" s="19"/>
      <c r="I82" s="19"/>
      <c r="J82" s="19"/>
    </row>
    <row r="83" spans="4:10" ht="19.5" x14ac:dyDescent="0.2">
      <c r="D83" s="19"/>
      <c r="E83" s="19"/>
      <c r="F83" s="19"/>
      <c r="G83" s="19"/>
      <c r="H83" s="19"/>
      <c r="I83" s="19"/>
      <c r="J83" s="19"/>
    </row>
    <row r="84" spans="4:10" ht="19.5" x14ac:dyDescent="0.2">
      <c r="D84" s="19"/>
      <c r="E84" s="19"/>
      <c r="F84" s="19"/>
      <c r="G84" s="19"/>
      <c r="H84" s="19"/>
      <c r="I84" s="19"/>
      <c r="J84" s="19"/>
    </row>
    <row r="85" spans="4:10" ht="19.5" x14ac:dyDescent="0.2">
      <c r="D85" s="19"/>
      <c r="E85" s="19"/>
      <c r="F85" s="19"/>
      <c r="G85" s="19"/>
      <c r="H85" s="19"/>
      <c r="I85" s="19"/>
      <c r="J85" s="19"/>
    </row>
    <row r="86" spans="4:10" ht="19.5" x14ac:dyDescent="0.2">
      <c r="D86" s="19"/>
      <c r="E86" s="19"/>
      <c r="F86" s="19"/>
      <c r="G86" s="19"/>
      <c r="H86" s="19"/>
      <c r="I86" s="19"/>
      <c r="J86" s="19"/>
    </row>
    <row r="87" spans="4:10" ht="19.5" x14ac:dyDescent="0.2">
      <c r="D87" s="19"/>
      <c r="E87" s="19"/>
      <c r="F87" s="19"/>
      <c r="G87" s="19"/>
      <c r="H87" s="19"/>
      <c r="I87" s="19"/>
      <c r="J87" s="19"/>
    </row>
    <row r="88" spans="4:10" ht="19.5" x14ac:dyDescent="0.2">
      <c r="D88" s="19"/>
      <c r="E88" s="19"/>
      <c r="F88" s="19"/>
      <c r="G88" s="19"/>
      <c r="H88" s="19"/>
      <c r="I88" s="19"/>
      <c r="J88" s="19"/>
    </row>
    <row r="89" spans="4:10" ht="19.5" x14ac:dyDescent="0.2">
      <c r="D89" s="19"/>
      <c r="E89" s="19"/>
      <c r="F89" s="19"/>
      <c r="G89" s="19"/>
      <c r="H89" s="19"/>
      <c r="I89" s="19"/>
      <c r="J89" s="19"/>
    </row>
    <row r="90" spans="4:10" ht="19.5" x14ac:dyDescent="0.2">
      <c r="D90" s="19"/>
      <c r="E90" s="19"/>
      <c r="F90" s="19"/>
      <c r="G90" s="19"/>
      <c r="H90" s="19"/>
      <c r="I90" s="19"/>
      <c r="J90" s="19"/>
    </row>
    <row r="91" spans="4:10" ht="19.5" x14ac:dyDescent="0.2">
      <c r="D91" s="19"/>
      <c r="E91" s="19"/>
      <c r="F91" s="19"/>
      <c r="G91" s="19"/>
      <c r="H91" s="19"/>
      <c r="I91" s="19"/>
      <c r="J91" s="19"/>
    </row>
    <row r="92" spans="4:10" ht="19.5" x14ac:dyDescent="0.2">
      <c r="D92" s="19"/>
      <c r="E92" s="19"/>
      <c r="F92" s="19"/>
      <c r="G92" s="19"/>
      <c r="H92" s="19"/>
      <c r="I92" s="19"/>
      <c r="J92" s="19"/>
    </row>
    <row r="93" spans="4:10" ht="19.5" x14ac:dyDescent="0.2">
      <c r="D93" s="19"/>
      <c r="E93" s="19"/>
      <c r="F93" s="19"/>
      <c r="G93" s="19"/>
      <c r="H93" s="19"/>
      <c r="I93" s="19"/>
      <c r="J93" s="19"/>
    </row>
    <row r="94" spans="4:10" ht="19.5" x14ac:dyDescent="0.2">
      <c r="D94" s="19"/>
      <c r="E94" s="19"/>
      <c r="F94" s="19"/>
      <c r="G94" s="19"/>
      <c r="H94" s="19"/>
      <c r="I94" s="19"/>
      <c r="J94" s="19"/>
    </row>
    <row r="95" spans="4:10" ht="19.5" x14ac:dyDescent="0.2">
      <c r="D95" s="19"/>
      <c r="E95" s="19"/>
      <c r="F95" s="19"/>
      <c r="G95" s="19"/>
      <c r="H95" s="19"/>
      <c r="I95" s="19"/>
      <c r="J95" s="19"/>
    </row>
    <row r="96" spans="4:10" ht="19.5" x14ac:dyDescent="0.2">
      <c r="D96" s="19"/>
      <c r="E96" s="19"/>
      <c r="F96" s="19"/>
      <c r="G96" s="19"/>
      <c r="H96" s="19"/>
      <c r="I96" s="19"/>
      <c r="J96" s="19"/>
    </row>
    <row r="97" spans="4:10" ht="19.5" x14ac:dyDescent="0.2">
      <c r="D97" s="19"/>
      <c r="E97" s="19"/>
      <c r="F97" s="19"/>
      <c r="G97" s="19"/>
      <c r="H97" s="19"/>
      <c r="I97" s="19"/>
      <c r="J97" s="19"/>
    </row>
    <row r="98" spans="4:10" ht="19.5" x14ac:dyDescent="0.2">
      <c r="D98" s="19"/>
      <c r="E98" s="19"/>
      <c r="F98" s="19"/>
      <c r="G98" s="19"/>
      <c r="H98" s="19"/>
      <c r="I98" s="19"/>
      <c r="J98" s="19"/>
    </row>
    <row r="99" spans="4:10" ht="19.5" x14ac:dyDescent="0.2">
      <c r="D99" s="19"/>
      <c r="E99" s="19"/>
      <c r="F99" s="19"/>
      <c r="G99" s="19"/>
      <c r="H99" s="19"/>
      <c r="I99" s="19"/>
      <c r="J99" s="19"/>
    </row>
  </sheetData>
  <phoneticPr fontId="9" type="noConversion"/>
  <pageMargins left="0.72" right="0.19685039370078741" top="0.78740157480314965" bottom="0.39370078740157483" header="0.19685039370078741" footer="0.19685039370078741"/>
  <pageSetup paperSize="9" scale="79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showGridLines="0" topLeftCell="A13" zoomScaleNormal="100" workbookViewId="0">
      <selection activeCell="AA29" sqref="AA29"/>
    </sheetView>
  </sheetViews>
  <sheetFormatPr defaultRowHeight="18" customHeight="1" x14ac:dyDescent="0.2"/>
  <cols>
    <col min="1" max="1" width="22.140625" style="29" customWidth="1"/>
    <col min="2" max="2" width="6.85546875" style="29" customWidth="1"/>
    <col min="3" max="3" width="11.7109375" style="29" customWidth="1"/>
    <col min="4" max="4" width="1.28515625" style="49" customWidth="1"/>
    <col min="5" max="5" width="11.7109375" style="29" customWidth="1"/>
    <col min="6" max="6" width="1.28515625" style="49" customWidth="1"/>
    <col min="7" max="7" width="11.7109375" style="29" customWidth="1"/>
    <col min="8" max="8" width="1.28515625" style="49" customWidth="1"/>
    <col min="9" max="9" width="11.7109375" style="29" customWidth="1"/>
    <col min="10" max="10" width="1.28515625" style="49" customWidth="1"/>
    <col min="11" max="11" width="11.7109375" style="29" customWidth="1"/>
    <col min="12" max="12" width="1.28515625" style="49" customWidth="1"/>
    <col min="13" max="13" width="11.7109375" style="29" customWidth="1"/>
    <col min="14" max="14" width="1.28515625" style="29" customWidth="1"/>
    <col min="15" max="15" width="11.7109375" style="29" customWidth="1"/>
    <col min="16" max="16" width="1.28515625" style="29" customWidth="1"/>
    <col min="17" max="17" width="11.7109375" style="29" customWidth="1"/>
    <col min="18" max="18" width="1.28515625" style="49" customWidth="1"/>
    <col min="19" max="19" width="11.7109375" style="49" customWidth="1"/>
    <col min="20" max="20" width="1.28515625" style="49" customWidth="1"/>
    <col min="21" max="21" width="11.7109375" style="29" customWidth="1"/>
    <col min="22" max="22" width="1.28515625" style="29" customWidth="1"/>
    <col min="23" max="23" width="11.7109375" style="29" customWidth="1"/>
    <col min="24" max="24" width="1.28515625" style="29" customWidth="1"/>
    <col min="25" max="25" width="12.140625" style="29" customWidth="1"/>
    <col min="26" max="26" width="1.28515625" style="29" customWidth="1"/>
    <col min="27" max="27" width="12.140625" style="29" customWidth="1"/>
    <col min="28" max="16384" width="9.140625" style="29"/>
  </cols>
  <sheetData>
    <row r="1" spans="1:27" s="76" customFormat="1" ht="18" customHeight="1" x14ac:dyDescent="0.2">
      <c r="AA1" s="50" t="s">
        <v>147</v>
      </c>
    </row>
    <row r="2" spans="1:27" s="76" customFormat="1" ht="18" customHeight="1" x14ac:dyDescent="0.2">
      <c r="A2" s="113" t="s">
        <v>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Y2" s="46"/>
    </row>
    <row r="3" spans="1:27" s="76" customFormat="1" ht="18" customHeight="1" x14ac:dyDescent="0.2">
      <c r="A3" s="113" t="s">
        <v>91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7" s="76" customFormat="1" ht="18" customHeight="1" x14ac:dyDescent="0.2">
      <c r="A4" s="113" t="s">
        <v>215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7" ht="18" customHeight="1" x14ac:dyDescent="0.2">
      <c r="N5" s="49"/>
      <c r="O5" s="49"/>
      <c r="P5" s="49"/>
      <c r="Q5" s="49"/>
      <c r="T5" s="29"/>
      <c r="V5" s="49"/>
      <c r="W5" s="49"/>
      <c r="X5" s="49"/>
      <c r="AA5" s="50" t="s">
        <v>148</v>
      </c>
    </row>
    <row r="6" spans="1:27" ht="18" customHeight="1" x14ac:dyDescent="0.2">
      <c r="C6" s="114" t="s">
        <v>1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</row>
    <row r="7" spans="1:27" ht="18" customHeight="1" x14ac:dyDescent="0.2">
      <c r="C7" s="116" t="s">
        <v>40</v>
      </c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51"/>
      <c r="Y7" s="51"/>
    </row>
    <row r="8" spans="1:27" ht="18" customHeight="1" x14ac:dyDescent="0.2">
      <c r="C8" s="51"/>
      <c r="D8" s="51"/>
      <c r="E8" s="51"/>
      <c r="F8" s="51"/>
      <c r="G8" s="51"/>
      <c r="H8" s="51"/>
      <c r="I8" s="51"/>
      <c r="J8" s="51"/>
      <c r="K8" s="51"/>
      <c r="L8" s="51"/>
      <c r="M8" s="115" t="s">
        <v>118</v>
      </c>
      <c r="N8" s="115"/>
      <c r="O8" s="115"/>
      <c r="P8" s="115"/>
      <c r="Q8" s="115"/>
      <c r="R8" s="115"/>
      <c r="S8" s="115"/>
      <c r="T8" s="115"/>
      <c r="U8" s="115"/>
      <c r="V8" s="51"/>
      <c r="W8" s="51"/>
      <c r="X8" s="51"/>
      <c r="Y8" s="51"/>
    </row>
    <row r="9" spans="1:27" ht="18" customHeight="1" x14ac:dyDescent="0.2">
      <c r="C9" s="51"/>
      <c r="D9" s="51"/>
      <c r="E9" s="51"/>
      <c r="F9" s="51"/>
      <c r="G9" s="51"/>
      <c r="H9" s="51"/>
      <c r="I9" s="51"/>
      <c r="J9" s="51"/>
      <c r="K9" s="51"/>
      <c r="L9" s="51"/>
      <c r="M9" s="115" t="s">
        <v>127</v>
      </c>
      <c r="N9" s="115"/>
      <c r="O9" s="115"/>
      <c r="P9" s="115"/>
      <c r="Q9" s="115"/>
      <c r="R9" s="115"/>
      <c r="S9" s="115"/>
      <c r="T9" s="51"/>
      <c r="U9" s="51"/>
      <c r="V9" s="51"/>
      <c r="W9" s="51"/>
      <c r="X9" s="51"/>
      <c r="Y9" s="51" t="s">
        <v>128</v>
      </c>
      <c r="Z9" s="51"/>
      <c r="AA9" s="51"/>
    </row>
    <row r="10" spans="1:27" s="52" customFormat="1" ht="18" customHeight="1" x14ac:dyDescent="0.2">
      <c r="D10" s="51"/>
      <c r="E10" s="51"/>
      <c r="F10" s="51"/>
      <c r="G10" s="51"/>
      <c r="H10" s="51"/>
      <c r="L10" s="51"/>
      <c r="M10" s="52" t="s">
        <v>146</v>
      </c>
      <c r="N10" s="51"/>
      <c r="P10" s="51"/>
      <c r="Q10" s="52" t="s">
        <v>179</v>
      </c>
      <c r="Y10" s="52" t="s">
        <v>129</v>
      </c>
    </row>
    <row r="11" spans="1:27" s="52" customFormat="1" ht="18" customHeight="1" x14ac:dyDescent="0.2">
      <c r="H11" s="51"/>
      <c r="I11" s="53"/>
      <c r="J11" s="53" t="s">
        <v>37</v>
      </c>
      <c r="K11" s="53"/>
      <c r="M11" s="51" t="s">
        <v>102</v>
      </c>
      <c r="N11" s="51"/>
      <c r="O11" s="51" t="s">
        <v>92</v>
      </c>
      <c r="P11" s="51"/>
      <c r="Q11" s="51" t="s">
        <v>182</v>
      </c>
      <c r="R11" s="51"/>
      <c r="S11" s="51" t="s">
        <v>223</v>
      </c>
      <c r="T11" s="51"/>
      <c r="U11" s="51" t="s">
        <v>101</v>
      </c>
      <c r="W11" s="52" t="s">
        <v>101</v>
      </c>
      <c r="Y11" s="52" t="s">
        <v>130</v>
      </c>
      <c r="AA11" s="52" t="s">
        <v>101</v>
      </c>
    </row>
    <row r="12" spans="1:27" s="52" customFormat="1" ht="18" customHeight="1" x14ac:dyDescent="0.2">
      <c r="C12" s="51" t="s">
        <v>93</v>
      </c>
      <c r="D12" s="51"/>
      <c r="E12" s="52" t="s">
        <v>94</v>
      </c>
      <c r="F12" s="51"/>
      <c r="H12" s="51"/>
      <c r="I12" s="51" t="s">
        <v>96</v>
      </c>
      <c r="J12" s="51"/>
      <c r="L12" s="51"/>
      <c r="M12" s="51" t="s">
        <v>103</v>
      </c>
      <c r="N12" s="51"/>
      <c r="O12" s="51" t="s">
        <v>95</v>
      </c>
      <c r="P12" s="51"/>
      <c r="Q12" s="51" t="s">
        <v>183</v>
      </c>
      <c r="R12" s="51"/>
      <c r="S12" s="51" t="s">
        <v>224</v>
      </c>
      <c r="T12" s="51"/>
      <c r="U12" s="51" t="s">
        <v>131</v>
      </c>
      <c r="W12" s="52" t="s">
        <v>29</v>
      </c>
      <c r="Y12" s="52" t="s">
        <v>132</v>
      </c>
      <c r="AA12" s="52" t="s">
        <v>133</v>
      </c>
    </row>
    <row r="13" spans="1:27" s="52" customFormat="1" ht="18" customHeight="1" x14ac:dyDescent="0.2">
      <c r="C13" s="53" t="s">
        <v>140</v>
      </c>
      <c r="D13" s="51"/>
      <c r="E13" s="53" t="s">
        <v>97</v>
      </c>
      <c r="F13" s="51"/>
      <c r="G13" s="53" t="s">
        <v>36</v>
      </c>
      <c r="H13" s="51"/>
      <c r="I13" s="53" t="s">
        <v>99</v>
      </c>
      <c r="J13" s="51"/>
      <c r="K13" s="53" t="s">
        <v>100</v>
      </c>
      <c r="L13" s="51"/>
      <c r="M13" s="53" t="s">
        <v>105</v>
      </c>
      <c r="N13" s="51"/>
      <c r="O13" s="53" t="s">
        <v>98</v>
      </c>
      <c r="P13" s="51"/>
      <c r="Q13" s="53" t="s">
        <v>180</v>
      </c>
      <c r="R13" s="51"/>
      <c r="S13" s="53" t="s">
        <v>225</v>
      </c>
      <c r="T13" s="51"/>
      <c r="U13" s="53" t="s">
        <v>134</v>
      </c>
      <c r="V13" s="51"/>
      <c r="W13" s="53" t="s">
        <v>135</v>
      </c>
      <c r="X13" s="51"/>
      <c r="Y13" s="53" t="s">
        <v>136</v>
      </c>
      <c r="AA13" s="53" t="s">
        <v>137</v>
      </c>
    </row>
    <row r="14" spans="1:27" ht="18" customHeight="1" x14ac:dyDescent="0.2">
      <c r="A14" s="76" t="s">
        <v>195</v>
      </c>
      <c r="C14" s="102">
        <v>1666827</v>
      </c>
      <c r="D14" s="103"/>
      <c r="E14" s="102">
        <v>2062461</v>
      </c>
      <c r="F14" s="103"/>
      <c r="G14" s="102">
        <v>568131</v>
      </c>
      <c r="H14" s="103"/>
      <c r="I14" s="102">
        <v>211675</v>
      </c>
      <c r="J14" s="103"/>
      <c r="K14" s="102">
        <v>2642748</v>
      </c>
      <c r="L14" s="103"/>
      <c r="M14" s="102">
        <v>108623</v>
      </c>
      <c r="N14" s="102"/>
      <c r="O14" s="102">
        <v>3921717</v>
      </c>
      <c r="P14" s="103"/>
      <c r="Q14" s="102">
        <v>152958</v>
      </c>
      <c r="R14" s="103"/>
      <c r="S14" s="103">
        <v>56319</v>
      </c>
      <c r="T14" s="103"/>
      <c r="U14" s="102">
        <f>SUM(M14:S14)</f>
        <v>4239617</v>
      </c>
      <c r="V14" s="103"/>
      <c r="W14" s="102">
        <f>SUM(C14:K14,U14)</f>
        <v>11391459</v>
      </c>
      <c r="X14" s="103"/>
      <c r="Y14" s="102">
        <v>283713</v>
      </c>
      <c r="Z14" s="103"/>
      <c r="AA14" s="103">
        <f>SUM(W14:Y14)</f>
        <v>11675172</v>
      </c>
    </row>
    <row r="15" spans="1:27" ht="18" customHeight="1" x14ac:dyDescent="0.2">
      <c r="A15" s="29" t="s">
        <v>190</v>
      </c>
      <c r="C15" s="102">
        <v>0</v>
      </c>
      <c r="D15" s="103"/>
      <c r="E15" s="102">
        <v>0</v>
      </c>
      <c r="F15" s="103"/>
      <c r="G15" s="102">
        <v>0</v>
      </c>
      <c r="H15" s="103"/>
      <c r="I15" s="102">
        <v>0</v>
      </c>
      <c r="J15" s="103"/>
      <c r="K15" s="102">
        <v>189713</v>
      </c>
      <c r="L15" s="103"/>
      <c r="M15" s="102">
        <v>0</v>
      </c>
      <c r="N15" s="102"/>
      <c r="O15" s="102">
        <v>0</v>
      </c>
      <c r="P15" s="103"/>
      <c r="Q15" s="102">
        <v>0</v>
      </c>
      <c r="R15" s="103"/>
      <c r="S15" s="103">
        <v>0</v>
      </c>
      <c r="T15" s="103"/>
      <c r="U15" s="102">
        <f>SUM(M15:S15)</f>
        <v>0</v>
      </c>
      <c r="V15" s="103"/>
      <c r="W15" s="102">
        <f>SUM(C15:K15,U15)</f>
        <v>189713</v>
      </c>
      <c r="X15" s="103"/>
      <c r="Y15" s="102">
        <v>6863</v>
      </c>
      <c r="Z15" s="103"/>
      <c r="AA15" s="103">
        <f>SUM(W15:Y15)</f>
        <v>196576</v>
      </c>
    </row>
    <row r="16" spans="1:27" ht="18" customHeight="1" x14ac:dyDescent="0.2">
      <c r="A16" s="29" t="s">
        <v>166</v>
      </c>
      <c r="C16" s="104">
        <v>0</v>
      </c>
      <c r="D16" s="103"/>
      <c r="E16" s="104">
        <v>0</v>
      </c>
      <c r="F16" s="103"/>
      <c r="G16" s="104">
        <v>0</v>
      </c>
      <c r="H16" s="103"/>
      <c r="I16" s="104">
        <v>0</v>
      </c>
      <c r="J16" s="103"/>
      <c r="K16" s="104">
        <v>0</v>
      </c>
      <c r="L16" s="103"/>
      <c r="M16" s="104">
        <v>-119</v>
      </c>
      <c r="N16" s="102"/>
      <c r="O16" s="104">
        <v>0</v>
      </c>
      <c r="P16" s="103"/>
      <c r="Q16" s="104">
        <v>37117</v>
      </c>
      <c r="R16" s="103"/>
      <c r="S16" s="105">
        <v>-4465</v>
      </c>
      <c r="T16" s="103"/>
      <c r="U16" s="104">
        <f>SUM(M16:S16)</f>
        <v>32533</v>
      </c>
      <c r="V16" s="103"/>
      <c r="W16" s="104">
        <f>SUM(C16:K16,U16)</f>
        <v>32533</v>
      </c>
      <c r="X16" s="103"/>
      <c r="Y16" s="104">
        <v>575</v>
      </c>
      <c r="Z16" s="103"/>
      <c r="AA16" s="105">
        <f>SUM(W16:Y16)</f>
        <v>33108</v>
      </c>
    </row>
    <row r="17" spans="1:27" ht="18" customHeight="1" x14ac:dyDescent="0.2">
      <c r="A17" s="29" t="s">
        <v>178</v>
      </c>
      <c r="C17" s="106">
        <f>SUM(C15:C16)</f>
        <v>0</v>
      </c>
      <c r="D17" s="102"/>
      <c r="E17" s="106">
        <f>SUM(E15:E16)</f>
        <v>0</v>
      </c>
      <c r="F17" s="102"/>
      <c r="G17" s="106">
        <f>SUM(G15:G16)</f>
        <v>0</v>
      </c>
      <c r="H17" s="102"/>
      <c r="I17" s="106">
        <f>SUM(I15:I16)</f>
        <v>0</v>
      </c>
      <c r="J17" s="102"/>
      <c r="K17" s="106">
        <f>SUM(K15:K16)</f>
        <v>189713</v>
      </c>
      <c r="L17" s="103"/>
      <c r="M17" s="106">
        <f>SUM(M15:M16)</f>
        <v>-119</v>
      </c>
      <c r="N17" s="106"/>
      <c r="O17" s="106">
        <f>SUM(O15:O16)</f>
        <v>0</v>
      </c>
      <c r="P17" s="102"/>
      <c r="Q17" s="106">
        <f>SUM(Q15:Q16)</f>
        <v>37117</v>
      </c>
      <c r="R17" s="102"/>
      <c r="S17" s="106">
        <f>SUM(S15:S16)</f>
        <v>-4465</v>
      </c>
      <c r="T17" s="102"/>
      <c r="U17" s="106">
        <f>SUM(U15:U16)</f>
        <v>32533</v>
      </c>
      <c r="V17" s="103"/>
      <c r="W17" s="106">
        <f>SUM(W15:W16)</f>
        <v>222246</v>
      </c>
      <c r="X17" s="103"/>
      <c r="Y17" s="106">
        <f>SUM(Y15:Y16)</f>
        <v>7438</v>
      </c>
      <c r="Z17" s="103"/>
      <c r="AA17" s="106">
        <f>SUM(AA15:AA16)</f>
        <v>229684</v>
      </c>
    </row>
    <row r="18" spans="1:27" ht="18" customHeight="1" x14ac:dyDescent="0.2">
      <c r="A18" s="29" t="s">
        <v>200</v>
      </c>
      <c r="C18" s="106"/>
      <c r="D18" s="102"/>
      <c r="E18" s="106"/>
      <c r="F18" s="102"/>
      <c r="G18" s="106"/>
      <c r="H18" s="102"/>
      <c r="I18" s="106"/>
      <c r="J18" s="102"/>
      <c r="K18" s="106"/>
      <c r="L18" s="103"/>
      <c r="M18" s="106"/>
      <c r="N18" s="106"/>
      <c r="O18" s="106"/>
      <c r="P18" s="102"/>
      <c r="Q18" s="106"/>
      <c r="R18" s="102"/>
      <c r="S18" s="106"/>
      <c r="T18" s="102"/>
      <c r="U18" s="106"/>
      <c r="V18" s="103"/>
      <c r="W18" s="106"/>
      <c r="X18" s="103"/>
      <c r="Y18" s="106"/>
      <c r="Z18" s="103"/>
      <c r="AA18" s="106"/>
    </row>
    <row r="19" spans="1:27" ht="18" customHeight="1" x14ac:dyDescent="0.2">
      <c r="A19" s="29" t="s">
        <v>201</v>
      </c>
      <c r="C19" s="104">
        <v>0</v>
      </c>
      <c r="D19" s="103"/>
      <c r="E19" s="104">
        <v>0</v>
      </c>
      <c r="F19" s="103"/>
      <c r="G19" s="104">
        <v>0</v>
      </c>
      <c r="H19" s="103"/>
      <c r="I19" s="104">
        <v>0</v>
      </c>
      <c r="J19" s="103"/>
      <c r="K19" s="104">
        <v>797</v>
      </c>
      <c r="L19" s="103"/>
      <c r="M19" s="104">
        <v>0</v>
      </c>
      <c r="N19" s="102"/>
      <c r="O19" s="104">
        <v>-797</v>
      </c>
      <c r="P19" s="103"/>
      <c r="Q19" s="104">
        <v>0</v>
      </c>
      <c r="R19" s="103"/>
      <c r="S19" s="104">
        <v>0</v>
      </c>
      <c r="T19" s="103"/>
      <c r="U19" s="104">
        <v>-797</v>
      </c>
      <c r="V19" s="103"/>
      <c r="W19" s="104">
        <v>0</v>
      </c>
      <c r="X19" s="103"/>
      <c r="Y19" s="104">
        <v>0</v>
      </c>
      <c r="Z19" s="103"/>
      <c r="AA19" s="105">
        <f>SUM(W19:Y19)</f>
        <v>0</v>
      </c>
    </row>
    <row r="20" spans="1:27" ht="18" customHeight="1" thickBot="1" x14ac:dyDescent="0.25">
      <c r="A20" s="76" t="s">
        <v>218</v>
      </c>
      <c r="C20" s="107">
        <f>SUM(C14,C17:C19)</f>
        <v>1666827</v>
      </c>
      <c r="D20" s="103"/>
      <c r="E20" s="107">
        <f>SUM(E14,E17:E19)</f>
        <v>2062461</v>
      </c>
      <c r="F20" s="103"/>
      <c r="G20" s="107">
        <f>SUM(G14,G17:G19)</f>
        <v>568131</v>
      </c>
      <c r="H20" s="103"/>
      <c r="I20" s="107">
        <f>SUM(I14,I17:I19)</f>
        <v>211675</v>
      </c>
      <c r="J20" s="103"/>
      <c r="K20" s="107">
        <f>SUM(K14,K17:K19)</f>
        <v>2833258</v>
      </c>
      <c r="L20" s="103"/>
      <c r="M20" s="107">
        <f>SUM(M14,M17:M19)</f>
        <v>108504</v>
      </c>
      <c r="N20" s="102"/>
      <c r="O20" s="107">
        <f>SUM(O14,O17:O19)</f>
        <v>3920920</v>
      </c>
      <c r="P20" s="103"/>
      <c r="Q20" s="107">
        <f>SUM(Q14,Q17:Q19)</f>
        <v>190075</v>
      </c>
      <c r="R20" s="103"/>
      <c r="S20" s="107">
        <f>SUM(S14,S17:S19)</f>
        <v>51854</v>
      </c>
      <c r="T20" s="103"/>
      <c r="U20" s="107">
        <f>SUM(U14,U17:U19)</f>
        <v>4271353</v>
      </c>
      <c r="V20" s="103"/>
      <c r="W20" s="107">
        <f>SUM(W14,W17:W19)</f>
        <v>11613705</v>
      </c>
      <c r="X20" s="103"/>
      <c r="Y20" s="107">
        <f>SUM(Y14,Y17:Y19)</f>
        <v>291151</v>
      </c>
      <c r="Z20" s="103"/>
      <c r="AA20" s="107">
        <f>SUM(AA14,AA17:AA19)</f>
        <v>11904856</v>
      </c>
    </row>
    <row r="21" spans="1:27" ht="18" customHeight="1" thickTop="1" x14ac:dyDescent="0.2">
      <c r="A21" s="76"/>
      <c r="C21" s="108"/>
      <c r="D21" s="103"/>
      <c r="E21" s="108"/>
      <c r="F21" s="103"/>
      <c r="G21" s="108"/>
      <c r="H21" s="103"/>
      <c r="I21" s="108"/>
      <c r="J21" s="103"/>
      <c r="K21" s="108"/>
      <c r="L21" s="103"/>
      <c r="M21" s="108"/>
      <c r="N21" s="102"/>
      <c r="O21" s="108"/>
      <c r="P21" s="103"/>
      <c r="Q21" s="108"/>
      <c r="R21" s="103"/>
      <c r="S21" s="103"/>
      <c r="T21" s="103"/>
      <c r="U21" s="108"/>
      <c r="V21" s="103"/>
      <c r="W21" s="108"/>
      <c r="X21" s="103"/>
      <c r="Y21" s="108"/>
      <c r="Z21" s="103"/>
      <c r="AA21" s="102"/>
    </row>
    <row r="22" spans="1:27" ht="18" customHeight="1" x14ac:dyDescent="0.2">
      <c r="A22" s="76" t="s">
        <v>216</v>
      </c>
      <c r="C22" s="102">
        <v>1666827</v>
      </c>
      <c r="D22" s="103"/>
      <c r="E22" s="102">
        <v>2062461</v>
      </c>
      <c r="F22" s="103"/>
      <c r="G22" s="102">
        <v>568131</v>
      </c>
      <c r="H22" s="103"/>
      <c r="I22" s="102">
        <v>211675</v>
      </c>
      <c r="J22" s="103"/>
      <c r="K22" s="102">
        <v>2952374</v>
      </c>
      <c r="L22" s="103"/>
      <c r="M22" s="102">
        <v>105635</v>
      </c>
      <c r="N22" s="102"/>
      <c r="O22" s="102">
        <v>4801621</v>
      </c>
      <c r="P22" s="103"/>
      <c r="Q22" s="102">
        <v>0</v>
      </c>
      <c r="R22" s="103"/>
      <c r="S22" s="103">
        <v>28171</v>
      </c>
      <c r="T22" s="103"/>
      <c r="U22" s="102">
        <f>SUM(M22:S22)</f>
        <v>4935427</v>
      </c>
      <c r="V22" s="103"/>
      <c r="W22" s="102">
        <f>SUM(C22:K22,U22)</f>
        <v>12396895</v>
      </c>
      <c r="X22" s="103"/>
      <c r="Y22" s="102">
        <v>288407</v>
      </c>
      <c r="Z22" s="103"/>
      <c r="AA22" s="103">
        <f>SUM(W22:Y22)</f>
        <v>12685302</v>
      </c>
    </row>
    <row r="23" spans="1:27" ht="18" customHeight="1" x14ac:dyDescent="0.2">
      <c r="A23" s="29" t="s">
        <v>190</v>
      </c>
      <c r="C23" s="102">
        <v>0</v>
      </c>
      <c r="D23" s="103"/>
      <c r="E23" s="102">
        <v>0</v>
      </c>
      <c r="F23" s="103"/>
      <c r="G23" s="102">
        <v>0</v>
      </c>
      <c r="H23" s="103"/>
      <c r="I23" s="102">
        <v>0</v>
      </c>
      <c r="J23" s="103"/>
      <c r="K23" s="102">
        <v>110426</v>
      </c>
      <c r="L23" s="103"/>
      <c r="M23" s="102">
        <v>0</v>
      </c>
      <c r="N23" s="102"/>
      <c r="O23" s="102">
        <v>0</v>
      </c>
      <c r="P23" s="103"/>
      <c r="Q23" s="102">
        <v>0</v>
      </c>
      <c r="R23" s="103"/>
      <c r="S23" s="103">
        <v>0</v>
      </c>
      <c r="T23" s="103"/>
      <c r="U23" s="102">
        <f>SUM(M23:S23)</f>
        <v>0</v>
      </c>
      <c r="V23" s="103"/>
      <c r="W23" s="102">
        <f>SUM(C23:K23,U23)</f>
        <v>110426</v>
      </c>
      <c r="X23" s="103"/>
      <c r="Y23" s="102">
        <v>531</v>
      </c>
      <c r="Z23" s="103"/>
      <c r="AA23" s="103">
        <f>SUM(W23:Y23)</f>
        <v>110957</v>
      </c>
    </row>
    <row r="24" spans="1:27" ht="18" customHeight="1" x14ac:dyDescent="0.2">
      <c r="A24" s="29" t="s">
        <v>166</v>
      </c>
      <c r="C24" s="104">
        <v>0</v>
      </c>
      <c r="D24" s="103"/>
      <c r="E24" s="104">
        <v>0</v>
      </c>
      <c r="F24" s="103"/>
      <c r="G24" s="104">
        <v>0</v>
      </c>
      <c r="H24" s="103"/>
      <c r="I24" s="104">
        <v>0</v>
      </c>
      <c r="J24" s="103"/>
      <c r="K24" s="104">
        <v>0</v>
      </c>
      <c r="L24" s="103"/>
      <c r="M24" s="104">
        <v>3705</v>
      </c>
      <c r="N24" s="102"/>
      <c r="O24" s="104">
        <v>0</v>
      </c>
      <c r="P24" s="103"/>
      <c r="Q24" s="104">
        <v>0</v>
      </c>
      <c r="R24" s="103"/>
      <c r="S24" s="105">
        <v>-10396</v>
      </c>
      <c r="T24" s="103"/>
      <c r="U24" s="104">
        <f>SUM(M24:S24)</f>
        <v>-6691</v>
      </c>
      <c r="V24" s="103"/>
      <c r="W24" s="104">
        <f>SUM(C24:K24,U24)</f>
        <v>-6691</v>
      </c>
      <c r="X24" s="103"/>
      <c r="Y24" s="104">
        <v>288</v>
      </c>
      <c r="Z24" s="103"/>
      <c r="AA24" s="105">
        <f>SUM(W24:Y24)</f>
        <v>-6403</v>
      </c>
    </row>
    <row r="25" spans="1:27" ht="18" customHeight="1" x14ac:dyDescent="0.2">
      <c r="A25" s="29" t="s">
        <v>178</v>
      </c>
      <c r="C25" s="106">
        <f>SUM(C23:C24)</f>
        <v>0</v>
      </c>
      <c r="D25" s="102"/>
      <c r="E25" s="106">
        <f>SUM(E23:E24)</f>
        <v>0</v>
      </c>
      <c r="F25" s="102"/>
      <c r="G25" s="106">
        <f>SUM(G23:G24)</f>
        <v>0</v>
      </c>
      <c r="H25" s="102"/>
      <c r="I25" s="106">
        <f>SUM(I23:I24)</f>
        <v>0</v>
      </c>
      <c r="J25" s="102"/>
      <c r="K25" s="106">
        <f>SUM(K23:K24)</f>
        <v>110426</v>
      </c>
      <c r="L25" s="103"/>
      <c r="M25" s="106">
        <f>SUM(M23:M24)</f>
        <v>3705</v>
      </c>
      <c r="N25" s="106"/>
      <c r="O25" s="106">
        <f>SUM(O23:O24)</f>
        <v>0</v>
      </c>
      <c r="P25" s="102"/>
      <c r="Q25" s="106">
        <f>SUM(Q23:Q24)</f>
        <v>0</v>
      </c>
      <c r="R25" s="102"/>
      <c r="S25" s="106">
        <f>SUM(S23:S24)</f>
        <v>-10396</v>
      </c>
      <c r="T25" s="102"/>
      <c r="U25" s="106">
        <f>SUM(U23:U24)</f>
        <v>-6691</v>
      </c>
      <c r="V25" s="103"/>
      <c r="W25" s="106">
        <f>SUM(W23:W24)</f>
        <v>103735</v>
      </c>
      <c r="X25" s="103"/>
      <c r="Y25" s="106">
        <f>SUM(Y23:Y24)</f>
        <v>819</v>
      </c>
      <c r="Z25" s="103"/>
      <c r="AA25" s="106">
        <f>SUM(AA23:AA24)</f>
        <v>104554</v>
      </c>
    </row>
    <row r="26" spans="1:27" ht="18" customHeight="1" thickBot="1" x14ac:dyDescent="0.25">
      <c r="A26" s="76" t="s">
        <v>217</v>
      </c>
      <c r="C26" s="107">
        <f>SUM(C22,C25:C25)</f>
        <v>1666827</v>
      </c>
      <c r="D26" s="103"/>
      <c r="E26" s="107">
        <f>SUM(E22,E25:E25)</f>
        <v>2062461</v>
      </c>
      <c r="F26" s="103"/>
      <c r="G26" s="107">
        <f>SUM(G22,G25:G25)</f>
        <v>568131</v>
      </c>
      <c r="H26" s="103"/>
      <c r="I26" s="107">
        <f>SUM(I22,I25:I25)</f>
        <v>211675</v>
      </c>
      <c r="J26" s="103"/>
      <c r="K26" s="107">
        <f>SUM(K22,K25:K25)</f>
        <v>3062800</v>
      </c>
      <c r="L26" s="103"/>
      <c r="M26" s="107">
        <f>SUM(M22,M25:M25)</f>
        <v>109340</v>
      </c>
      <c r="N26" s="102"/>
      <c r="O26" s="107">
        <f>SUM(O22,O25:O25)</f>
        <v>4801621</v>
      </c>
      <c r="P26" s="103"/>
      <c r="Q26" s="107">
        <f>SUM(Q22,Q25:Q25)</f>
        <v>0</v>
      </c>
      <c r="R26" s="103"/>
      <c r="S26" s="107">
        <f>SUM(S22,S25:S25)</f>
        <v>17775</v>
      </c>
      <c r="T26" s="103"/>
      <c r="U26" s="107">
        <f>SUM(U22,U25:U25)</f>
        <v>4928736</v>
      </c>
      <c r="V26" s="103"/>
      <c r="W26" s="107">
        <f>SUM(W22,W25:W25)</f>
        <v>12500630</v>
      </c>
      <c r="X26" s="103"/>
      <c r="Y26" s="107">
        <f>SUM(Y22,Y25:Y25)</f>
        <v>289226</v>
      </c>
      <c r="Z26" s="103"/>
      <c r="AA26" s="107">
        <f>SUM(AA22,AA25:AA25)</f>
        <v>12789856</v>
      </c>
    </row>
    <row r="27" spans="1:27" ht="18" customHeight="1" thickTop="1" x14ac:dyDescent="0.2">
      <c r="A27" s="76"/>
      <c r="C27" s="109">
        <f>SUM(C22-BS!F81)</f>
        <v>0</v>
      </c>
      <c r="D27" s="29"/>
      <c r="E27" s="109">
        <f>SUM(E22-BS!F82)</f>
        <v>0</v>
      </c>
      <c r="F27" s="29"/>
      <c r="G27" s="109">
        <f>SUM(G22-BS!F83)</f>
        <v>0</v>
      </c>
      <c r="H27" s="29"/>
      <c r="I27" s="109">
        <f>SUM(I22-BS!F85)</f>
        <v>0</v>
      </c>
      <c r="J27" s="29"/>
      <c r="K27" s="109">
        <f>SUM(K22-BS!F86)</f>
        <v>0</v>
      </c>
      <c r="L27" s="29"/>
      <c r="O27" s="109"/>
      <c r="R27" s="29"/>
      <c r="S27" s="29"/>
      <c r="T27" s="29"/>
      <c r="U27" s="109">
        <f>SUM(U22-BS!F87)</f>
        <v>0</v>
      </c>
      <c r="W27" s="109">
        <f>SUM(W22-BS!F88)</f>
        <v>0</v>
      </c>
      <c r="Y27" s="109">
        <f>SUM(Y22-BS!F89)</f>
        <v>0</v>
      </c>
      <c r="Z27" s="103"/>
      <c r="AA27" s="109">
        <f>SUM(AA22-BS!F90)</f>
        <v>0</v>
      </c>
    </row>
    <row r="28" spans="1:27" ht="18" customHeight="1" x14ac:dyDescent="0.2">
      <c r="C28" s="109">
        <f>SUM(C26-BS!D81)</f>
        <v>0</v>
      </c>
      <c r="D28" s="29"/>
      <c r="E28" s="109">
        <f>SUM(E26-BS!D82)</f>
        <v>0</v>
      </c>
      <c r="F28" s="29"/>
      <c r="G28" s="109">
        <f>SUM(G26-BS!D83)</f>
        <v>0</v>
      </c>
      <c r="H28" s="29"/>
      <c r="I28" s="109">
        <f>SUM(I26-BS!D85)</f>
        <v>0</v>
      </c>
      <c r="J28" s="29"/>
      <c r="K28" s="109">
        <f>SUM(K26-BS!D86)</f>
        <v>0</v>
      </c>
      <c r="L28" s="29"/>
      <c r="R28" s="29"/>
      <c r="S28" s="29"/>
      <c r="T28" s="29"/>
      <c r="U28" s="109">
        <f>SUM(U26-BS!D87)</f>
        <v>0</v>
      </c>
      <c r="W28" s="109">
        <f>SUM(W26-BS!D88)</f>
        <v>0</v>
      </c>
      <c r="Y28" s="109">
        <f>SUM(Y26-BS!D89)</f>
        <v>0</v>
      </c>
      <c r="Z28" s="103"/>
      <c r="AA28" s="109">
        <f>SUM(AA26-BS!D90)</f>
        <v>0</v>
      </c>
    </row>
    <row r="29" spans="1:27" ht="18" customHeight="1" x14ac:dyDescent="0.2">
      <c r="A29" s="29" t="s">
        <v>17</v>
      </c>
      <c r="D29" s="29"/>
      <c r="F29" s="29"/>
      <c r="H29" s="29"/>
      <c r="J29" s="29"/>
      <c r="L29" s="29"/>
      <c r="R29" s="29"/>
      <c r="S29" s="29"/>
      <c r="T29" s="29"/>
      <c r="Z29" s="103"/>
    </row>
    <row r="30" spans="1:27" ht="18" customHeight="1" x14ac:dyDescent="0.2">
      <c r="D30" s="29"/>
      <c r="F30" s="29"/>
      <c r="H30" s="29"/>
      <c r="J30" s="29"/>
      <c r="L30" s="29"/>
      <c r="R30" s="29"/>
      <c r="S30" s="29"/>
      <c r="T30" s="29"/>
      <c r="Z30" s="103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ageMargins left="0.28999999999999998" right="0.19685039370078741" top="0.98425196850393704" bottom="0.19685039370078741" header="0.19685039370078741" footer="0.19685039370078741"/>
  <pageSetup paperSize="9" scale="73" orientation="landscape" r:id="rId1"/>
  <rowBreaks count="5" manualBreakCount="5">
    <brk id="77" max="16383" man="1"/>
    <brk id="120" max="16383" man="1"/>
    <brk id="138" max="16383" man="1"/>
    <brk id="177" max="16383" man="1"/>
    <brk id="2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GridLines="0" topLeftCell="A16" zoomScale="115" zoomScaleNormal="115" workbookViewId="0">
      <selection activeCell="Q26" sqref="Q26"/>
    </sheetView>
  </sheetViews>
  <sheetFormatPr defaultRowHeight="18.75" customHeight="1" x14ac:dyDescent="0.2"/>
  <cols>
    <col min="1" max="1" width="29" style="80" customWidth="1"/>
    <col min="2" max="2" width="6" style="80" customWidth="1"/>
    <col min="3" max="3" width="13.7109375" style="80" customWidth="1"/>
    <col min="4" max="4" width="1.5703125" style="81" customWidth="1"/>
    <col min="5" max="5" width="13.7109375" style="80" customWidth="1"/>
    <col min="6" max="6" width="1.5703125" style="81" customWidth="1"/>
    <col min="7" max="7" width="13.7109375" style="80" customWidth="1"/>
    <col min="8" max="8" width="1.5703125" style="80" customWidth="1"/>
    <col min="9" max="9" width="13.7109375" style="80" customWidth="1"/>
    <col min="10" max="10" width="1.5703125" style="81" customWidth="1"/>
    <col min="11" max="11" width="13.7109375" style="80" customWidth="1"/>
    <col min="12" max="12" width="1.5703125" style="81" customWidth="1"/>
    <col min="13" max="13" width="13.7109375" style="80" customWidth="1"/>
    <col min="14" max="14" width="1.5703125" style="81" customWidth="1"/>
    <col min="15" max="15" width="13.7109375" style="80" customWidth="1"/>
    <col min="16" max="16" width="1.5703125" style="81" customWidth="1"/>
    <col min="17" max="17" width="13.7109375" style="80" customWidth="1"/>
    <col min="18" max="18" width="0.85546875" style="80" customWidth="1"/>
    <col min="19" max="16384" width="9.140625" style="80"/>
  </cols>
  <sheetData>
    <row r="1" spans="1:18" ht="18.75" customHeight="1" x14ac:dyDescent="0.2">
      <c r="Q1" s="82" t="s">
        <v>147</v>
      </c>
    </row>
    <row r="2" spans="1:18" s="83" customFormat="1" ht="18.75" customHeight="1" x14ac:dyDescent="0.2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1:18" s="83" customFormat="1" ht="18.75" customHeight="1" x14ac:dyDescent="0.2">
      <c r="A3" s="118" t="s">
        <v>143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8" s="83" customFormat="1" ht="18.75" customHeight="1" x14ac:dyDescent="0.2">
      <c r="A4" s="118" t="s">
        <v>215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spans="1:18" ht="18.75" customHeight="1" x14ac:dyDescent="0.2">
      <c r="Q5" s="84" t="s">
        <v>148</v>
      </c>
    </row>
    <row r="6" spans="1:18" ht="18.75" customHeight="1" x14ac:dyDescent="0.2">
      <c r="C6" s="119" t="s">
        <v>2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</row>
    <row r="7" spans="1:18" s="85" customFormat="1" ht="18.75" customHeight="1" x14ac:dyDescent="0.2">
      <c r="F7" s="86"/>
      <c r="K7" s="120" t="s">
        <v>118</v>
      </c>
      <c r="L7" s="120"/>
      <c r="M7" s="120"/>
      <c r="N7" s="120"/>
      <c r="O7" s="120"/>
      <c r="P7" s="86"/>
      <c r="Q7" s="87"/>
    </row>
    <row r="8" spans="1:18" s="85" customFormat="1" ht="18.75" customHeight="1" x14ac:dyDescent="0.2">
      <c r="F8" s="86"/>
      <c r="K8" s="120" t="s">
        <v>127</v>
      </c>
      <c r="L8" s="120"/>
      <c r="M8" s="120"/>
      <c r="N8" s="86"/>
      <c r="O8" s="86"/>
      <c r="P8" s="86"/>
      <c r="Q8" s="87"/>
    </row>
    <row r="9" spans="1:18" s="85" customFormat="1" ht="18.75" customHeight="1" x14ac:dyDescent="0.2">
      <c r="F9" s="86"/>
      <c r="K9" s="86"/>
      <c r="L9" s="86"/>
      <c r="M9" s="86" t="s">
        <v>179</v>
      </c>
      <c r="N9" s="86"/>
      <c r="O9" s="86"/>
      <c r="P9" s="86"/>
      <c r="Q9" s="87"/>
    </row>
    <row r="10" spans="1:18" s="85" customFormat="1" ht="18.75" customHeight="1" x14ac:dyDescent="0.2">
      <c r="F10" s="86"/>
      <c r="G10" s="117" t="s">
        <v>37</v>
      </c>
      <c r="H10" s="117"/>
      <c r="I10" s="117"/>
      <c r="L10" s="86"/>
      <c r="M10" s="85" t="s">
        <v>182</v>
      </c>
      <c r="N10" s="86"/>
      <c r="O10" s="86"/>
      <c r="P10" s="86"/>
      <c r="Q10" s="87"/>
    </row>
    <row r="11" spans="1:18" s="85" customFormat="1" ht="18.75" customHeight="1" x14ac:dyDescent="0.2">
      <c r="C11" s="86" t="s">
        <v>93</v>
      </c>
      <c r="D11" s="86"/>
      <c r="E11" s="85" t="s">
        <v>94</v>
      </c>
      <c r="F11" s="86"/>
      <c r="G11" s="86" t="s">
        <v>96</v>
      </c>
      <c r="H11" s="86"/>
      <c r="K11" s="86" t="s">
        <v>138</v>
      </c>
      <c r="L11" s="86"/>
      <c r="M11" s="85" t="s">
        <v>183</v>
      </c>
      <c r="N11" s="86"/>
      <c r="O11" s="85" t="s">
        <v>181</v>
      </c>
      <c r="P11" s="86"/>
      <c r="Q11" s="85" t="s">
        <v>104</v>
      </c>
    </row>
    <row r="12" spans="1:18" s="85" customFormat="1" ht="18.75" customHeight="1" x14ac:dyDescent="0.2">
      <c r="C12" s="88" t="s">
        <v>140</v>
      </c>
      <c r="D12" s="86"/>
      <c r="E12" s="88" t="s">
        <v>97</v>
      </c>
      <c r="F12" s="86"/>
      <c r="G12" s="88" t="s">
        <v>99</v>
      </c>
      <c r="H12" s="86"/>
      <c r="I12" s="88" t="s">
        <v>100</v>
      </c>
      <c r="J12" s="86"/>
      <c r="K12" s="88" t="s">
        <v>98</v>
      </c>
      <c r="L12" s="86"/>
      <c r="M12" s="88" t="s">
        <v>180</v>
      </c>
      <c r="N12" s="86"/>
      <c r="O12" s="88" t="s">
        <v>134</v>
      </c>
      <c r="P12" s="86"/>
      <c r="Q12" s="88" t="s">
        <v>137</v>
      </c>
    </row>
    <row r="13" spans="1:18" s="89" customFormat="1" ht="18.75" customHeight="1" x14ac:dyDescent="0.2">
      <c r="A13" s="83" t="s">
        <v>195</v>
      </c>
      <c r="C13" s="90">
        <v>1666827</v>
      </c>
      <c r="D13" s="91"/>
      <c r="E13" s="90">
        <v>2062461</v>
      </c>
      <c r="F13" s="91"/>
      <c r="G13" s="90">
        <v>211675</v>
      </c>
      <c r="H13" s="91"/>
      <c r="I13" s="90">
        <v>908790</v>
      </c>
      <c r="J13" s="91"/>
      <c r="K13" s="90">
        <v>136986</v>
      </c>
      <c r="L13" s="90"/>
      <c r="M13" s="90">
        <v>395730</v>
      </c>
      <c r="N13" s="90"/>
      <c r="O13" s="90">
        <f>SUM(K13:M13)</f>
        <v>532716</v>
      </c>
      <c r="P13" s="91"/>
      <c r="Q13" s="92">
        <f>SUM(C13:I13,O13)</f>
        <v>5382469</v>
      </c>
    </row>
    <row r="14" spans="1:18" s="89" customFormat="1" ht="18.75" customHeight="1" x14ac:dyDescent="0.2">
      <c r="A14" s="93" t="s">
        <v>190</v>
      </c>
      <c r="C14" s="90">
        <v>0</v>
      </c>
      <c r="D14" s="91"/>
      <c r="E14" s="90">
        <v>0</v>
      </c>
      <c r="F14" s="91"/>
      <c r="G14" s="90">
        <v>0</v>
      </c>
      <c r="H14" s="91"/>
      <c r="I14" s="90">
        <v>18580</v>
      </c>
      <c r="J14" s="91"/>
      <c r="K14" s="90">
        <v>0</v>
      </c>
      <c r="L14" s="90"/>
      <c r="M14" s="90">
        <v>0</v>
      </c>
      <c r="N14" s="90"/>
      <c r="O14" s="90">
        <f t="shared" ref="O14:O15" si="0">SUM(K14:M14)</f>
        <v>0</v>
      </c>
      <c r="P14" s="91"/>
      <c r="Q14" s="90">
        <f t="shared" ref="Q14:Q15" si="1">SUM(C14:I14,O14)</f>
        <v>18580</v>
      </c>
    </row>
    <row r="15" spans="1:18" s="89" customFormat="1" ht="18.75" customHeight="1" x14ac:dyDescent="0.2">
      <c r="A15" s="93" t="s">
        <v>166</v>
      </c>
      <c r="C15" s="94">
        <v>0</v>
      </c>
      <c r="D15" s="91"/>
      <c r="E15" s="94">
        <v>0</v>
      </c>
      <c r="F15" s="91"/>
      <c r="G15" s="94">
        <v>0</v>
      </c>
      <c r="H15" s="91"/>
      <c r="I15" s="94">
        <v>0</v>
      </c>
      <c r="J15" s="91"/>
      <c r="K15" s="94">
        <v>0</v>
      </c>
      <c r="L15" s="95"/>
      <c r="M15" s="94">
        <v>37117</v>
      </c>
      <c r="N15" s="95"/>
      <c r="O15" s="94">
        <f t="shared" si="0"/>
        <v>37117</v>
      </c>
      <c r="P15" s="91"/>
      <c r="Q15" s="96">
        <f t="shared" si="1"/>
        <v>37117</v>
      </c>
    </row>
    <row r="16" spans="1:18" ht="18.75" customHeight="1" x14ac:dyDescent="0.2">
      <c r="A16" s="81" t="s">
        <v>178</v>
      </c>
      <c r="C16" s="94">
        <f>SUM(C14:C15)</f>
        <v>0</v>
      </c>
      <c r="D16" s="91"/>
      <c r="E16" s="94">
        <f>SUM(E14:E15)</f>
        <v>0</v>
      </c>
      <c r="F16" s="91"/>
      <c r="G16" s="94">
        <f>SUM(G14:G15)</f>
        <v>0</v>
      </c>
      <c r="H16" s="91"/>
      <c r="I16" s="94">
        <f>SUM(I14:I15)</f>
        <v>18580</v>
      </c>
      <c r="J16" s="91"/>
      <c r="K16" s="94">
        <f>SUM(K14:K15)</f>
        <v>0</v>
      </c>
      <c r="L16" s="95"/>
      <c r="M16" s="94">
        <f>SUM(M14:M15)</f>
        <v>37117</v>
      </c>
      <c r="N16" s="95"/>
      <c r="O16" s="94">
        <f>SUM(O14:O15)</f>
        <v>37117</v>
      </c>
      <c r="P16" s="91"/>
      <c r="Q16" s="94">
        <f>SUM(Q14:Q15)</f>
        <v>55697</v>
      </c>
    </row>
    <row r="17" spans="1:17" ht="18.75" customHeight="1" thickBot="1" x14ac:dyDescent="0.25">
      <c r="A17" s="83" t="s">
        <v>196</v>
      </c>
      <c r="C17" s="97">
        <f>SUM(C13,C16)</f>
        <v>1666827</v>
      </c>
      <c r="D17" s="91"/>
      <c r="E17" s="97">
        <f>SUM(E13,E16)</f>
        <v>2062461</v>
      </c>
      <c r="F17" s="91"/>
      <c r="G17" s="97">
        <f>SUM(G13,G16)</f>
        <v>211675</v>
      </c>
      <c r="H17" s="91"/>
      <c r="I17" s="97">
        <f>SUM(I13,I16)</f>
        <v>927370</v>
      </c>
      <c r="J17" s="91"/>
      <c r="K17" s="97">
        <f>SUM(K13,K16)</f>
        <v>136986</v>
      </c>
      <c r="L17" s="90"/>
      <c r="M17" s="97">
        <f>SUM(M13,M16)</f>
        <v>432847</v>
      </c>
      <c r="N17" s="90"/>
      <c r="O17" s="97">
        <f>SUM(O13,O16)</f>
        <v>569833</v>
      </c>
      <c r="P17" s="91"/>
      <c r="Q17" s="97">
        <f>SUM(Q13,Q16)</f>
        <v>5438166</v>
      </c>
    </row>
    <row r="18" spans="1:17" ht="18.75" customHeight="1" thickTop="1" x14ac:dyDescent="0.2">
      <c r="C18" s="98"/>
      <c r="D18" s="99"/>
      <c r="E18" s="98"/>
      <c r="F18" s="99"/>
      <c r="G18" s="98"/>
      <c r="H18" s="98"/>
      <c r="I18" s="98"/>
      <c r="J18" s="99"/>
      <c r="K18" s="98"/>
      <c r="L18" s="98"/>
      <c r="M18" s="98"/>
      <c r="N18" s="98"/>
      <c r="O18" s="98"/>
      <c r="P18" s="98"/>
      <c r="Q18" s="98"/>
    </row>
    <row r="19" spans="1:17" s="81" customFormat="1" ht="18.75" customHeight="1" x14ac:dyDescent="0.2">
      <c r="A19" s="83" t="s">
        <v>216</v>
      </c>
      <c r="C19" s="90">
        <v>1666827</v>
      </c>
      <c r="D19" s="91"/>
      <c r="E19" s="90">
        <v>2062461</v>
      </c>
      <c r="F19" s="91"/>
      <c r="G19" s="90">
        <v>211675</v>
      </c>
      <c r="H19" s="91"/>
      <c r="I19" s="90">
        <v>1480927</v>
      </c>
      <c r="J19" s="91"/>
      <c r="K19" s="90">
        <v>142719</v>
      </c>
      <c r="L19" s="90"/>
      <c r="M19" s="90">
        <v>0</v>
      </c>
      <c r="N19" s="90"/>
      <c r="O19" s="90">
        <f>SUM(K19:M19)</f>
        <v>142719</v>
      </c>
      <c r="P19" s="91"/>
      <c r="Q19" s="90">
        <f t="shared" ref="Q19:Q21" si="2">SUM(C19:I19,O19)</f>
        <v>5564609</v>
      </c>
    </row>
    <row r="20" spans="1:17" s="81" customFormat="1" ht="18.75" customHeight="1" x14ac:dyDescent="0.2">
      <c r="A20" s="93" t="s">
        <v>191</v>
      </c>
      <c r="C20" s="90">
        <v>0</v>
      </c>
      <c r="D20" s="91"/>
      <c r="E20" s="90">
        <v>0</v>
      </c>
      <c r="F20" s="91"/>
      <c r="G20" s="90">
        <v>0</v>
      </c>
      <c r="H20" s="91"/>
      <c r="I20" s="90">
        <v>-16830</v>
      </c>
      <c r="J20" s="91"/>
      <c r="K20" s="90">
        <v>0</v>
      </c>
      <c r="L20" s="90"/>
      <c r="M20" s="90">
        <v>0</v>
      </c>
      <c r="N20" s="90"/>
      <c r="O20" s="90">
        <f t="shared" ref="O20:O21" si="3">SUM(K20:M20)</f>
        <v>0</v>
      </c>
      <c r="P20" s="91"/>
      <c r="Q20" s="90">
        <f t="shared" si="2"/>
        <v>-16830</v>
      </c>
    </row>
    <row r="21" spans="1:17" s="81" customFormat="1" ht="18.75" customHeight="1" x14ac:dyDescent="0.2">
      <c r="A21" s="93" t="s">
        <v>166</v>
      </c>
      <c r="C21" s="94">
        <v>0</v>
      </c>
      <c r="D21" s="91"/>
      <c r="E21" s="94">
        <v>0</v>
      </c>
      <c r="F21" s="91"/>
      <c r="G21" s="94">
        <v>0</v>
      </c>
      <c r="H21" s="91"/>
      <c r="I21" s="94">
        <v>0</v>
      </c>
      <c r="J21" s="91"/>
      <c r="K21" s="94">
        <v>0</v>
      </c>
      <c r="L21" s="95"/>
      <c r="M21" s="94">
        <v>0</v>
      </c>
      <c r="N21" s="95"/>
      <c r="O21" s="94">
        <f t="shared" si="3"/>
        <v>0</v>
      </c>
      <c r="P21" s="91"/>
      <c r="Q21" s="96">
        <f t="shared" si="2"/>
        <v>0</v>
      </c>
    </row>
    <row r="22" spans="1:17" ht="20.25" customHeight="1" x14ac:dyDescent="0.2">
      <c r="A22" s="81" t="s">
        <v>149</v>
      </c>
      <c r="C22" s="94">
        <f>SUM(C20:C21)</f>
        <v>0</v>
      </c>
      <c r="D22" s="91"/>
      <c r="E22" s="94">
        <f>SUM(E20:E21)</f>
        <v>0</v>
      </c>
      <c r="F22" s="91"/>
      <c r="G22" s="94">
        <f>SUM(G20:G21)</f>
        <v>0</v>
      </c>
      <c r="H22" s="91"/>
      <c r="I22" s="94">
        <f>SUM(I20:I21)</f>
        <v>-16830</v>
      </c>
      <c r="J22" s="91"/>
      <c r="K22" s="94">
        <f>SUM(K20:K21)</f>
        <v>0</v>
      </c>
      <c r="L22" s="95"/>
      <c r="M22" s="94">
        <f>SUM(M20:M21)</f>
        <v>0</v>
      </c>
      <c r="N22" s="95"/>
      <c r="O22" s="94">
        <f>SUM(O20:O21)</f>
        <v>0</v>
      </c>
      <c r="P22" s="91"/>
      <c r="Q22" s="94">
        <f>SUM(Q20:Q21)</f>
        <v>-16830</v>
      </c>
    </row>
    <row r="23" spans="1:17" ht="18.75" customHeight="1" thickBot="1" x14ac:dyDescent="0.25">
      <c r="A23" s="83" t="s">
        <v>217</v>
      </c>
      <c r="C23" s="97">
        <f>SUM(C19,C22)</f>
        <v>1666827</v>
      </c>
      <c r="D23" s="91"/>
      <c r="E23" s="97">
        <f>SUM(E19,E22)</f>
        <v>2062461</v>
      </c>
      <c r="F23" s="91"/>
      <c r="G23" s="97">
        <f>SUM(G19,G22)</f>
        <v>211675</v>
      </c>
      <c r="H23" s="91"/>
      <c r="I23" s="97">
        <f>SUM(I19,I22)</f>
        <v>1464097</v>
      </c>
      <c r="J23" s="91"/>
      <c r="K23" s="97">
        <f>SUM(K19,K22)</f>
        <v>142719</v>
      </c>
      <c r="L23" s="90"/>
      <c r="M23" s="97">
        <f>SUM(M19,M22)</f>
        <v>0</v>
      </c>
      <c r="N23" s="90"/>
      <c r="O23" s="97">
        <f>SUM(O19,O22)</f>
        <v>142719</v>
      </c>
      <c r="P23" s="91"/>
      <c r="Q23" s="97">
        <f>SUM(Q19,Q22)</f>
        <v>5547779</v>
      </c>
    </row>
    <row r="24" spans="1:17" ht="18.75" customHeight="1" thickTop="1" x14ac:dyDescent="0.2">
      <c r="A24" s="83"/>
      <c r="C24" s="90">
        <f>SUM(C19-BS!J81)</f>
        <v>0</v>
      </c>
      <c r="D24" s="91"/>
      <c r="E24" s="90">
        <f>SUM(E19-BS!J82)</f>
        <v>0</v>
      </c>
      <c r="F24" s="91"/>
      <c r="G24" s="90">
        <f>SUM(G19-BS!J85)</f>
        <v>0</v>
      </c>
      <c r="H24" s="91"/>
      <c r="I24" s="90">
        <f>SUM(I19-BS!J86)</f>
        <v>0</v>
      </c>
      <c r="J24" s="91"/>
      <c r="K24" s="90">
        <f>SUM(K19-BS!J87)</f>
        <v>0</v>
      </c>
      <c r="L24" s="90"/>
      <c r="M24" s="90"/>
      <c r="N24" s="90"/>
      <c r="O24" s="90">
        <f>SUM(O19-BS!J87)</f>
        <v>0</v>
      </c>
      <c r="P24" s="91"/>
      <c r="Q24" s="90">
        <f>SUM(Q19-BS!J90)</f>
        <v>0</v>
      </c>
    </row>
    <row r="25" spans="1:17" ht="18.75" customHeight="1" x14ac:dyDescent="0.2">
      <c r="C25" s="100">
        <f>SUM(C23-BS!H81)</f>
        <v>0</v>
      </c>
      <c r="E25" s="100">
        <f>SUM(E23-BS!H82)</f>
        <v>0</v>
      </c>
      <c r="G25" s="100">
        <f>SUM(G23-BS!H85)</f>
        <v>0</v>
      </c>
      <c r="I25" s="101">
        <f>SUM(I23-BS!H86)</f>
        <v>0</v>
      </c>
      <c r="J25" s="89"/>
      <c r="K25" s="101">
        <f>SUM(K23-BS!J87)</f>
        <v>0</v>
      </c>
      <c r="L25" s="80"/>
      <c r="M25" s="93"/>
      <c r="N25" s="80"/>
      <c r="O25" s="101">
        <f>SUM(O23-BS!H87)</f>
        <v>0</v>
      </c>
      <c r="P25" s="80"/>
      <c r="Q25" s="100">
        <f>SUM(Q23-BS!H90)</f>
        <v>0</v>
      </c>
    </row>
    <row r="26" spans="1:17" ht="18.75" customHeight="1" x14ac:dyDescent="0.2">
      <c r="A26" s="80" t="s">
        <v>17</v>
      </c>
    </row>
  </sheetData>
  <mergeCells count="7">
    <mergeCell ref="G10:I10"/>
    <mergeCell ref="A4:R4"/>
    <mergeCell ref="A2:Q2"/>
    <mergeCell ref="A3:Q3"/>
    <mergeCell ref="C6:Q6"/>
    <mergeCell ref="K7:O7"/>
    <mergeCell ref="K8:M8"/>
  </mergeCells>
  <phoneticPr fontId="9" type="noConversion"/>
  <pageMargins left="0.94488188976377996" right="0.196850393700787" top="0.78740157480314998" bottom="0.196850393700787" header="0.196850393700787" footer="0.196850393700787"/>
  <pageSetup paperSize="9" scale="85" orientation="landscape" r:id="rId1"/>
  <rowBreaks count="6" manualBreakCount="6">
    <brk id="54" max="16383" man="1"/>
    <brk id="86" max="16383" man="1"/>
    <brk id="129" max="16383" man="1"/>
    <brk id="147" max="16383" man="1"/>
    <brk id="186" max="16383" man="1"/>
    <brk id="2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showGridLines="0" view="pageBreakPreview" topLeftCell="A58" zoomScale="115" zoomScaleSheetLayoutView="115" workbookViewId="0">
      <selection activeCell="H62" sqref="H62"/>
    </sheetView>
  </sheetViews>
  <sheetFormatPr defaultRowHeight="22.5" customHeight="1" x14ac:dyDescent="0.2"/>
  <cols>
    <col min="1" max="1" width="48.285156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73" customFormat="1" ht="20.25" x14ac:dyDescent="0.2">
      <c r="J1" s="2" t="s">
        <v>147</v>
      </c>
    </row>
    <row r="2" spans="1:10" s="73" customFormat="1" ht="20.25" x14ac:dyDescent="0.2">
      <c r="A2" s="73" t="s">
        <v>0</v>
      </c>
      <c r="J2" s="33"/>
    </row>
    <row r="3" spans="1:10" s="73" customFormat="1" ht="20.25" x14ac:dyDescent="0.2">
      <c r="A3" s="73" t="s">
        <v>60</v>
      </c>
    </row>
    <row r="4" spans="1:10" s="73" customFormat="1" ht="20.25" x14ac:dyDescent="0.2">
      <c r="A4" s="73" t="s">
        <v>215</v>
      </c>
    </row>
    <row r="5" spans="1:10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148</v>
      </c>
    </row>
    <row r="6" spans="1:10" s="73" customFormat="1" ht="20.25" x14ac:dyDescent="0.2">
      <c r="A6" s="4"/>
      <c r="B6" s="4"/>
      <c r="C6" s="4"/>
      <c r="D6" s="5"/>
      <c r="E6" s="74" t="s">
        <v>1</v>
      </c>
      <c r="F6" s="5"/>
      <c r="G6" s="4"/>
      <c r="H6" s="5"/>
      <c r="I6" s="74" t="s">
        <v>2</v>
      </c>
      <c r="J6" s="5"/>
    </row>
    <row r="7" spans="1:10" ht="19.5" x14ac:dyDescent="0.2">
      <c r="B7" s="6"/>
      <c r="D7" s="6">
        <v>2560</v>
      </c>
      <c r="F7" s="6">
        <v>2559</v>
      </c>
      <c r="H7" s="6">
        <v>2560</v>
      </c>
      <c r="J7" s="6">
        <v>2559</v>
      </c>
    </row>
    <row r="8" spans="1:10" ht="20.25" x14ac:dyDescent="0.2">
      <c r="A8" s="73" t="s">
        <v>61</v>
      </c>
    </row>
    <row r="9" spans="1:10" ht="19.5" x14ac:dyDescent="0.2">
      <c r="A9" s="3" t="s">
        <v>158</v>
      </c>
      <c r="D9" s="8">
        <f>SUM('PL&amp;OCI'!D27)</f>
        <v>137076</v>
      </c>
      <c r="F9" s="8">
        <f>SUM('PL&amp;OCI'!F27)</f>
        <v>260980</v>
      </c>
      <c r="H9" s="8">
        <f>SUM('PL&amp;OCI'!H27)</f>
        <v>-17929</v>
      </c>
      <c r="J9" s="8">
        <f>SUM('PL&amp;OCI'!J27)</f>
        <v>23163</v>
      </c>
    </row>
    <row r="10" spans="1:10" ht="19.5" x14ac:dyDescent="0.2">
      <c r="A10" s="3" t="s">
        <v>172</v>
      </c>
      <c r="D10" s="8"/>
      <c r="E10" s="8"/>
      <c r="F10" s="8"/>
      <c r="G10" s="8"/>
      <c r="H10" s="8"/>
      <c r="I10" s="8"/>
      <c r="J10" s="8"/>
    </row>
    <row r="11" spans="1:10" ht="19.5" x14ac:dyDescent="0.2">
      <c r="A11" s="3" t="s">
        <v>173</v>
      </c>
      <c r="D11" s="8"/>
      <c r="E11" s="8"/>
      <c r="F11" s="8"/>
      <c r="G11" s="8"/>
      <c r="H11" s="8"/>
      <c r="I11" s="8"/>
      <c r="J11" s="8"/>
    </row>
    <row r="12" spans="1:10" ht="19.5" x14ac:dyDescent="0.2">
      <c r="A12" s="3" t="s">
        <v>62</v>
      </c>
      <c r="D12" s="8">
        <v>87111</v>
      </c>
      <c r="E12" s="8"/>
      <c r="F12" s="8">
        <v>81698</v>
      </c>
      <c r="G12" s="8"/>
      <c r="H12" s="8">
        <v>1546</v>
      </c>
      <c r="I12" s="8"/>
      <c r="J12" s="8">
        <v>1232</v>
      </c>
    </row>
    <row r="13" spans="1:10" ht="19.5" x14ac:dyDescent="0.2">
      <c r="A13" s="3" t="s">
        <v>63</v>
      </c>
      <c r="D13" s="8">
        <v>645</v>
      </c>
      <c r="E13" s="8"/>
      <c r="F13" s="8">
        <v>2645</v>
      </c>
      <c r="G13" s="8"/>
      <c r="H13" s="9">
        <v>0</v>
      </c>
      <c r="I13" s="8"/>
      <c r="J13" s="9">
        <v>0</v>
      </c>
    </row>
    <row r="14" spans="1:10" ht="21" customHeight="1" x14ac:dyDescent="0.2">
      <c r="A14" s="3" t="s">
        <v>202</v>
      </c>
      <c r="D14" s="8">
        <v>510</v>
      </c>
      <c r="E14" s="8"/>
      <c r="F14" s="8">
        <v>510</v>
      </c>
      <c r="G14" s="8"/>
      <c r="H14" s="9">
        <v>0</v>
      </c>
      <c r="I14" s="8"/>
      <c r="J14" s="9">
        <v>0</v>
      </c>
    </row>
    <row r="15" spans="1:10" ht="19.5" x14ac:dyDescent="0.2">
      <c r="A15" s="3" t="s">
        <v>210</v>
      </c>
      <c r="D15" s="9">
        <v>-10778</v>
      </c>
      <c r="E15" s="8"/>
      <c r="F15" s="9">
        <v>-1004</v>
      </c>
      <c r="G15" s="8"/>
      <c r="H15" s="9">
        <v>1730</v>
      </c>
      <c r="I15" s="8"/>
      <c r="J15" s="9">
        <v>-1429</v>
      </c>
    </row>
    <row r="16" spans="1:10" ht="19.5" x14ac:dyDescent="0.2">
      <c r="A16" s="3" t="s">
        <v>211</v>
      </c>
      <c r="D16" s="9">
        <v>510</v>
      </c>
      <c r="E16" s="8"/>
      <c r="F16" s="9">
        <v>57</v>
      </c>
      <c r="G16" s="8"/>
      <c r="H16" s="9">
        <v>0</v>
      </c>
      <c r="I16" s="8"/>
      <c r="J16" s="9">
        <v>0</v>
      </c>
    </row>
    <row r="17" spans="1:10" ht="19.5" x14ac:dyDescent="0.2">
      <c r="A17" s="3" t="s">
        <v>168</v>
      </c>
      <c r="D17" s="17">
        <v>1066</v>
      </c>
      <c r="E17" s="8"/>
      <c r="F17" s="17">
        <v>15788</v>
      </c>
      <c r="G17" s="8"/>
      <c r="H17" s="9">
        <v>0</v>
      </c>
      <c r="I17" s="8"/>
      <c r="J17" s="9">
        <v>0</v>
      </c>
    </row>
    <row r="18" spans="1:10" ht="21" customHeight="1" x14ac:dyDescent="0.2">
      <c r="A18" s="3" t="s">
        <v>203</v>
      </c>
      <c r="D18" s="9">
        <v>0</v>
      </c>
      <c r="E18" s="8"/>
      <c r="F18" s="9">
        <v>-46</v>
      </c>
      <c r="G18" s="8"/>
      <c r="H18" s="9">
        <v>0</v>
      </c>
      <c r="I18" s="8"/>
      <c r="J18" s="9">
        <v>0</v>
      </c>
    </row>
    <row r="19" spans="1:10" ht="19.5" x14ac:dyDescent="0.2">
      <c r="A19" s="3" t="s">
        <v>226</v>
      </c>
      <c r="D19" s="9">
        <v>-52</v>
      </c>
      <c r="E19" s="8"/>
      <c r="F19" s="9">
        <v>78</v>
      </c>
      <c r="G19" s="8"/>
      <c r="H19" s="9">
        <v>0</v>
      </c>
      <c r="I19" s="8"/>
      <c r="J19" s="9">
        <v>4</v>
      </c>
    </row>
    <row r="20" spans="1:10" ht="19.5" x14ac:dyDescent="0.2">
      <c r="A20" s="3" t="s">
        <v>184</v>
      </c>
      <c r="D20" s="8">
        <v>39</v>
      </c>
      <c r="E20" s="8"/>
      <c r="F20" s="8">
        <v>100</v>
      </c>
      <c r="G20" s="8"/>
      <c r="H20" s="10">
        <v>0</v>
      </c>
      <c r="I20" s="8"/>
      <c r="J20" s="10">
        <v>0</v>
      </c>
    </row>
    <row r="21" spans="1:10" ht="19.5" x14ac:dyDescent="0.2">
      <c r="A21" s="32" t="s">
        <v>204</v>
      </c>
      <c r="D21" s="8">
        <v>1337</v>
      </c>
      <c r="E21" s="8"/>
      <c r="F21" s="8">
        <v>1331</v>
      </c>
      <c r="G21" s="8"/>
      <c r="H21" s="9">
        <v>97</v>
      </c>
      <c r="I21" s="8"/>
      <c r="J21" s="9">
        <v>222</v>
      </c>
    </row>
    <row r="22" spans="1:10" ht="19.5" x14ac:dyDescent="0.2">
      <c r="A22" s="32" t="s">
        <v>188</v>
      </c>
      <c r="D22" s="8">
        <v>110</v>
      </c>
      <c r="E22" s="8"/>
      <c r="F22" s="8">
        <v>110</v>
      </c>
      <c r="G22" s="8"/>
      <c r="H22" s="9">
        <v>0</v>
      </c>
      <c r="I22" s="8"/>
      <c r="J22" s="9">
        <v>0</v>
      </c>
    </row>
    <row r="23" spans="1:10" ht="19.5" x14ac:dyDescent="0.2">
      <c r="A23" s="32" t="s">
        <v>228</v>
      </c>
      <c r="D23" s="8">
        <v>-12522</v>
      </c>
      <c r="E23" s="8"/>
      <c r="F23" s="8">
        <v>0</v>
      </c>
      <c r="G23" s="8"/>
      <c r="H23" s="8">
        <v>0</v>
      </c>
      <c r="I23" s="8"/>
      <c r="J23" s="8">
        <v>0</v>
      </c>
    </row>
    <row r="24" spans="1:10" ht="19.5" x14ac:dyDescent="0.2">
      <c r="A24" s="24" t="s">
        <v>64</v>
      </c>
      <c r="D24" s="9">
        <v>-8876</v>
      </c>
      <c r="E24" s="9"/>
      <c r="F24" s="9">
        <v>-11338</v>
      </c>
      <c r="G24" s="8"/>
      <c r="H24" s="9">
        <v>-16462</v>
      </c>
      <c r="I24" s="8"/>
      <c r="J24" s="9">
        <v>-18968</v>
      </c>
    </row>
    <row r="25" spans="1:10" ht="19.5" x14ac:dyDescent="0.2">
      <c r="A25" s="24" t="s">
        <v>65</v>
      </c>
      <c r="D25" s="11">
        <v>47007</v>
      </c>
      <c r="E25" s="9"/>
      <c r="F25" s="11">
        <v>51196</v>
      </c>
      <c r="G25" s="8"/>
      <c r="H25" s="11">
        <v>13652</v>
      </c>
      <c r="I25" s="8"/>
      <c r="J25" s="11">
        <v>15146</v>
      </c>
    </row>
    <row r="26" spans="1:10" ht="19.5" x14ac:dyDescent="0.2">
      <c r="A26" s="24" t="s">
        <v>66</v>
      </c>
      <c r="D26" s="13"/>
      <c r="E26" s="9"/>
      <c r="F26" s="13"/>
      <c r="G26" s="8"/>
      <c r="H26" s="13"/>
      <c r="I26" s="8"/>
      <c r="J26" s="13"/>
    </row>
    <row r="27" spans="1:10" ht="19.5" x14ac:dyDescent="0.2">
      <c r="A27" s="24" t="s">
        <v>67</v>
      </c>
      <c r="D27" s="13">
        <f>SUM(D9:D25)</f>
        <v>243183</v>
      </c>
      <c r="E27" s="8"/>
      <c r="F27" s="13">
        <f>SUM(F9:F25)</f>
        <v>402105</v>
      </c>
      <c r="G27" s="8"/>
      <c r="H27" s="70">
        <f>SUM(H9:H25)</f>
        <v>-17366</v>
      </c>
      <c r="I27" s="8"/>
      <c r="J27" s="70">
        <f>SUM(J9:J25)</f>
        <v>19370</v>
      </c>
    </row>
    <row r="28" spans="1:10" ht="19.5" x14ac:dyDescent="0.2">
      <c r="A28" s="3" t="s">
        <v>68</v>
      </c>
      <c r="D28" s="8"/>
      <c r="E28" s="8"/>
      <c r="F28" s="8"/>
      <c r="G28" s="8"/>
      <c r="H28" s="8"/>
      <c r="I28" s="8"/>
      <c r="J28" s="8"/>
    </row>
    <row r="29" spans="1:10" ht="19.5" x14ac:dyDescent="0.2">
      <c r="A29" s="32" t="s">
        <v>125</v>
      </c>
      <c r="D29" s="8">
        <v>34360</v>
      </c>
      <c r="E29" s="8"/>
      <c r="F29" s="8">
        <v>-92346</v>
      </c>
      <c r="G29" s="8"/>
      <c r="H29" s="8">
        <v>-19282</v>
      </c>
      <c r="I29" s="8"/>
      <c r="J29" s="8">
        <f>-11261-5804</f>
        <v>-17065</v>
      </c>
    </row>
    <row r="30" spans="1:10" ht="19.5" x14ac:dyDescent="0.2">
      <c r="A30" s="3" t="s">
        <v>69</v>
      </c>
      <c r="D30" s="8">
        <v>-7736</v>
      </c>
      <c r="E30" s="8"/>
      <c r="F30" s="8">
        <v>9410</v>
      </c>
      <c r="G30" s="8"/>
      <c r="H30" s="8">
        <v>0</v>
      </c>
      <c r="I30" s="8"/>
      <c r="J30" s="8">
        <v>0</v>
      </c>
    </row>
    <row r="31" spans="1:10" ht="19.5" x14ac:dyDescent="0.2">
      <c r="A31" s="3" t="s">
        <v>70</v>
      </c>
      <c r="D31" s="8">
        <v>-8863</v>
      </c>
      <c r="E31" s="8"/>
      <c r="F31" s="8">
        <v>164533</v>
      </c>
      <c r="G31" s="8"/>
      <c r="H31" s="9">
        <v>-263</v>
      </c>
      <c r="I31" s="8"/>
      <c r="J31" s="9">
        <v>53942</v>
      </c>
    </row>
    <row r="32" spans="1:10" ht="19.5" x14ac:dyDescent="0.2">
      <c r="A32" s="3" t="s">
        <v>71</v>
      </c>
      <c r="D32" s="8">
        <v>-12456</v>
      </c>
      <c r="E32" s="8"/>
      <c r="F32" s="8">
        <v>5736</v>
      </c>
      <c r="G32" s="8"/>
      <c r="H32" s="8">
        <v>-4154</v>
      </c>
      <c r="I32" s="8"/>
      <c r="J32" s="8">
        <v>-8489</v>
      </c>
    </row>
    <row r="33" spans="1:10" ht="19.5" x14ac:dyDescent="0.2">
      <c r="A33" s="3" t="s">
        <v>72</v>
      </c>
      <c r="D33" s="8">
        <v>50388</v>
      </c>
      <c r="E33" s="8"/>
      <c r="F33" s="8">
        <v>10635</v>
      </c>
      <c r="G33" s="8"/>
      <c r="H33" s="9">
        <v>0</v>
      </c>
      <c r="I33" s="8"/>
      <c r="J33" s="9">
        <v>-5048</v>
      </c>
    </row>
    <row r="34" spans="1:10" ht="19.5" x14ac:dyDescent="0.2">
      <c r="A34" s="3" t="s">
        <v>73</v>
      </c>
      <c r="D34" s="8">
        <v>-234</v>
      </c>
      <c r="E34" s="8"/>
      <c r="F34" s="8">
        <v>-7393</v>
      </c>
      <c r="G34" s="8"/>
      <c r="H34" s="8">
        <v>0</v>
      </c>
      <c r="I34" s="8"/>
      <c r="J34" s="8">
        <v>47</v>
      </c>
    </row>
    <row r="35" spans="1:10" ht="19.5" x14ac:dyDescent="0.2">
      <c r="A35" s="3" t="s">
        <v>75</v>
      </c>
      <c r="D35" s="8"/>
      <c r="E35" s="8"/>
      <c r="F35" s="8"/>
      <c r="G35" s="8"/>
      <c r="H35" s="8"/>
      <c r="I35" s="8"/>
      <c r="J35" s="8"/>
    </row>
    <row r="36" spans="1:10" ht="19.5" x14ac:dyDescent="0.2">
      <c r="A36" s="30" t="s">
        <v>126</v>
      </c>
      <c r="D36" s="8">
        <v>-122928</v>
      </c>
      <c r="E36" s="8"/>
      <c r="F36" s="8">
        <v>-103844</v>
      </c>
      <c r="G36" s="8"/>
      <c r="H36" s="8">
        <v>6285</v>
      </c>
      <c r="I36" s="8"/>
      <c r="J36" s="8">
        <f>-2068-620</f>
        <v>-2688</v>
      </c>
    </row>
    <row r="37" spans="1:10" ht="19.5" x14ac:dyDescent="0.2">
      <c r="A37" s="3" t="s">
        <v>169</v>
      </c>
      <c r="D37" s="8">
        <v>-31223</v>
      </c>
      <c r="E37" s="8"/>
      <c r="F37" s="8">
        <v>-162002</v>
      </c>
      <c r="G37" s="8"/>
      <c r="H37" s="8">
        <v>-203</v>
      </c>
      <c r="I37" s="8"/>
      <c r="J37" s="8">
        <v>3328</v>
      </c>
    </row>
    <row r="38" spans="1:10" ht="19.5" x14ac:dyDescent="0.2">
      <c r="A38" s="3" t="s">
        <v>76</v>
      </c>
      <c r="D38" s="8">
        <v>41865</v>
      </c>
      <c r="E38" s="8"/>
      <c r="F38" s="8">
        <v>45926</v>
      </c>
      <c r="G38" s="8"/>
      <c r="H38" s="8">
        <v>4793</v>
      </c>
      <c r="I38" s="8"/>
      <c r="J38" s="8">
        <v>5424</v>
      </c>
    </row>
    <row r="39" spans="1:10" ht="19.5" x14ac:dyDescent="0.2">
      <c r="A39" s="3" t="s">
        <v>139</v>
      </c>
      <c r="D39" s="8">
        <v>-555</v>
      </c>
      <c r="E39" s="8"/>
      <c r="F39" s="8">
        <v>-2206</v>
      </c>
      <c r="G39" s="8"/>
      <c r="H39" s="8">
        <v>0</v>
      </c>
      <c r="I39" s="8"/>
      <c r="J39" s="8">
        <v>-122</v>
      </c>
    </row>
    <row r="40" spans="1:10" ht="19.5" x14ac:dyDescent="0.2">
      <c r="A40" s="3" t="s">
        <v>77</v>
      </c>
      <c r="D40" s="11">
        <v>5399</v>
      </c>
      <c r="E40" s="8"/>
      <c r="F40" s="11">
        <v>8497</v>
      </c>
      <c r="G40" s="8"/>
      <c r="H40" s="11">
        <v>119</v>
      </c>
      <c r="I40" s="8"/>
      <c r="J40" s="11">
        <v>0</v>
      </c>
    </row>
    <row r="41" spans="1:10" ht="19.5" x14ac:dyDescent="0.2">
      <c r="A41" s="25" t="s">
        <v>145</v>
      </c>
      <c r="D41" s="8">
        <f>SUM(D27:D40)</f>
        <v>191200</v>
      </c>
      <c r="E41" s="8"/>
      <c r="F41" s="8">
        <f>SUM(F27:F40)</f>
        <v>279051</v>
      </c>
      <c r="G41" s="8"/>
      <c r="H41" s="8">
        <f>SUM(H27:H40)</f>
        <v>-30071</v>
      </c>
      <c r="I41" s="8"/>
      <c r="J41" s="8">
        <f>SUM(J27:J40)</f>
        <v>48699</v>
      </c>
    </row>
    <row r="42" spans="1:10" ht="19.5" x14ac:dyDescent="0.2">
      <c r="A42" s="25" t="s">
        <v>78</v>
      </c>
      <c r="D42" s="8">
        <v>8918</v>
      </c>
      <c r="E42" s="8"/>
      <c r="F42" s="8">
        <v>11365</v>
      </c>
      <c r="G42" s="8"/>
      <c r="H42" s="8">
        <v>1660</v>
      </c>
      <c r="I42" s="8"/>
      <c r="J42" s="8">
        <v>17681</v>
      </c>
    </row>
    <row r="43" spans="1:10" ht="19.5" x14ac:dyDescent="0.2">
      <c r="A43" s="3" t="s">
        <v>79</v>
      </c>
      <c r="D43" s="8">
        <v>-48713</v>
      </c>
      <c r="E43" s="8"/>
      <c r="F43" s="8">
        <v>-54784</v>
      </c>
      <c r="G43" s="8"/>
      <c r="H43" s="8">
        <v>-2640</v>
      </c>
      <c r="I43" s="8"/>
      <c r="J43" s="8">
        <f>-13735</f>
        <v>-13735</v>
      </c>
    </row>
    <row r="44" spans="1:10" ht="19.5" x14ac:dyDescent="0.2">
      <c r="A44" s="3" t="s">
        <v>170</v>
      </c>
      <c r="D44" s="20">
        <v>-7859</v>
      </c>
      <c r="E44" s="8"/>
      <c r="F44" s="20">
        <v>-7597</v>
      </c>
      <c r="G44" s="8"/>
      <c r="H44" s="20">
        <v>-1107</v>
      </c>
      <c r="I44" s="8"/>
      <c r="J44" s="20">
        <v>-626</v>
      </c>
    </row>
    <row r="45" spans="1:10" ht="20.25" x14ac:dyDescent="0.2">
      <c r="A45" s="73" t="s">
        <v>80</v>
      </c>
      <c r="D45" s="11">
        <f>SUM(D41:D44)</f>
        <v>143546</v>
      </c>
      <c r="E45" s="8"/>
      <c r="F45" s="11">
        <f>SUM(F41:F44)</f>
        <v>228035</v>
      </c>
      <c r="G45" s="8"/>
      <c r="H45" s="11">
        <f>SUM(H41:H44)</f>
        <v>-32158</v>
      </c>
      <c r="I45" s="8"/>
      <c r="J45" s="11">
        <f>SUM(J41:J44)</f>
        <v>52019</v>
      </c>
    </row>
    <row r="46" spans="1:10" ht="19.5" x14ac:dyDescent="0.2">
      <c r="H46" s="19"/>
    </row>
    <row r="47" spans="1:10" ht="19.5" x14ac:dyDescent="0.2">
      <c r="A47" s="3" t="s">
        <v>17</v>
      </c>
      <c r="H47" s="19"/>
    </row>
    <row r="48" spans="1:10" s="73" customFormat="1" ht="20.25" x14ac:dyDescent="0.2">
      <c r="H48" s="36"/>
      <c r="J48" s="2" t="s">
        <v>147</v>
      </c>
    </row>
    <row r="49" spans="1:10" s="73" customFormat="1" ht="20.25" x14ac:dyDescent="0.2">
      <c r="A49" s="73" t="s">
        <v>0</v>
      </c>
      <c r="H49" s="36"/>
      <c r="J49" s="33"/>
    </row>
    <row r="50" spans="1:10" s="73" customFormat="1" ht="20.25" x14ac:dyDescent="0.2">
      <c r="A50" s="73" t="s">
        <v>74</v>
      </c>
      <c r="H50" s="36"/>
    </row>
    <row r="51" spans="1:10" s="73" customFormat="1" ht="20.25" x14ac:dyDescent="0.2">
      <c r="A51" s="73" t="s">
        <v>215</v>
      </c>
      <c r="H51" s="36"/>
    </row>
    <row r="52" spans="1:10" ht="19.5" x14ac:dyDescent="0.2">
      <c r="A52" s="1"/>
      <c r="B52" s="1"/>
      <c r="C52" s="1"/>
      <c r="D52" s="1"/>
      <c r="E52" s="1"/>
      <c r="F52" s="1"/>
      <c r="G52" s="1"/>
      <c r="H52" s="56"/>
      <c r="I52" s="1"/>
      <c r="J52" s="2" t="s">
        <v>148</v>
      </c>
    </row>
    <row r="53" spans="1:10" s="73" customFormat="1" ht="20.25" x14ac:dyDescent="0.2">
      <c r="A53" s="4"/>
      <c r="B53" s="4"/>
      <c r="C53" s="4"/>
      <c r="D53" s="5"/>
      <c r="E53" s="74" t="s">
        <v>1</v>
      </c>
      <c r="F53" s="5"/>
      <c r="G53" s="4"/>
      <c r="H53" s="71"/>
      <c r="I53" s="74" t="s">
        <v>2</v>
      </c>
      <c r="J53" s="5"/>
    </row>
    <row r="54" spans="1:10" ht="19.5" x14ac:dyDescent="0.2">
      <c r="B54" s="6"/>
      <c r="D54" s="6">
        <v>2560</v>
      </c>
      <c r="F54" s="6">
        <v>2559</v>
      </c>
      <c r="H54" s="6">
        <v>2560</v>
      </c>
      <c r="J54" s="6">
        <v>2559</v>
      </c>
    </row>
    <row r="55" spans="1:10" ht="20.25" x14ac:dyDescent="0.2">
      <c r="A55" s="73" t="s">
        <v>81</v>
      </c>
      <c r="D55" s="8"/>
      <c r="E55" s="8"/>
      <c r="F55" s="8"/>
      <c r="G55" s="8"/>
      <c r="H55" s="8"/>
      <c r="I55" s="8"/>
      <c r="J55" s="8"/>
    </row>
    <row r="56" spans="1:10" ht="20.45" customHeight="1" x14ac:dyDescent="0.2">
      <c r="A56" s="3" t="s">
        <v>205</v>
      </c>
      <c r="D56" s="8">
        <v>0</v>
      </c>
      <c r="E56" s="8"/>
      <c r="F56" s="8">
        <v>7439</v>
      </c>
      <c r="G56" s="8"/>
      <c r="H56" s="8">
        <v>0</v>
      </c>
      <c r="I56" s="8"/>
      <c r="J56" s="8">
        <v>0</v>
      </c>
    </row>
    <row r="57" spans="1:10" ht="19.5" x14ac:dyDescent="0.2">
      <c r="A57" s="3" t="s">
        <v>171</v>
      </c>
      <c r="D57" s="8">
        <v>0</v>
      </c>
      <c r="E57" s="8"/>
      <c r="F57" s="8">
        <v>0</v>
      </c>
      <c r="G57" s="8"/>
      <c r="H57" s="8">
        <v>235500</v>
      </c>
      <c r="I57" s="8"/>
      <c r="J57" s="8">
        <v>80000</v>
      </c>
    </row>
    <row r="58" spans="1:10" ht="19.5" x14ac:dyDescent="0.2">
      <c r="A58" s="3" t="s">
        <v>174</v>
      </c>
      <c r="D58" s="8">
        <v>0</v>
      </c>
      <c r="E58" s="8"/>
      <c r="F58" s="8">
        <v>0</v>
      </c>
      <c r="G58" s="8"/>
      <c r="H58" s="8">
        <v>-128000</v>
      </c>
      <c r="I58" s="8"/>
      <c r="J58" s="8">
        <v>-224000</v>
      </c>
    </row>
    <row r="59" spans="1:10" ht="20.45" customHeight="1" x14ac:dyDescent="0.2">
      <c r="A59" s="3" t="s">
        <v>206</v>
      </c>
      <c r="D59" s="8">
        <v>0</v>
      </c>
      <c r="E59" s="8"/>
      <c r="F59" s="8">
        <v>-2205</v>
      </c>
      <c r="G59" s="8"/>
      <c r="H59" s="8">
        <v>0</v>
      </c>
      <c r="I59" s="8"/>
      <c r="J59" s="8">
        <v>0</v>
      </c>
    </row>
    <row r="60" spans="1:10" ht="20.45" customHeight="1" x14ac:dyDescent="0.2">
      <c r="A60" s="3" t="s">
        <v>207</v>
      </c>
      <c r="D60" s="8">
        <v>-2545</v>
      </c>
      <c r="E60" s="8"/>
      <c r="F60" s="8">
        <v>-7</v>
      </c>
      <c r="G60" s="8"/>
      <c r="H60" s="8">
        <v>0</v>
      </c>
      <c r="I60" s="8"/>
      <c r="J60" s="8">
        <v>-7</v>
      </c>
    </row>
    <row r="61" spans="1:10" ht="19.5" x14ac:dyDescent="0.2">
      <c r="A61" s="3" t="s">
        <v>83</v>
      </c>
      <c r="D61" s="17">
        <v>368</v>
      </c>
      <c r="E61" s="10"/>
      <c r="F61" s="17">
        <v>51</v>
      </c>
      <c r="G61" s="8"/>
      <c r="H61" s="17">
        <v>1</v>
      </c>
      <c r="I61" s="8"/>
      <c r="J61" s="17">
        <v>1</v>
      </c>
    </row>
    <row r="62" spans="1:10" ht="19.5" x14ac:dyDescent="0.2">
      <c r="A62" s="3" t="s">
        <v>82</v>
      </c>
      <c r="D62" s="9">
        <v>-30490</v>
      </c>
      <c r="E62" s="10"/>
      <c r="F62" s="9">
        <v>-95080</v>
      </c>
      <c r="G62" s="8"/>
      <c r="H62" s="17">
        <v>-464</v>
      </c>
      <c r="I62" s="17"/>
      <c r="J62" s="17">
        <v>-884</v>
      </c>
    </row>
    <row r="63" spans="1:10" ht="20.25" x14ac:dyDescent="0.2">
      <c r="A63" s="73" t="s">
        <v>153</v>
      </c>
      <c r="D63" s="12">
        <f>SUM(D56:D62)</f>
        <v>-32667</v>
      </c>
      <c r="E63" s="8"/>
      <c r="F63" s="12">
        <f>SUM(F56:F62)</f>
        <v>-89802</v>
      </c>
      <c r="G63" s="8"/>
      <c r="H63" s="12">
        <f>SUM(H56:H62)</f>
        <v>107037</v>
      </c>
      <c r="I63" s="8"/>
      <c r="J63" s="12">
        <f>SUM(J56:J62)</f>
        <v>-144890</v>
      </c>
    </row>
    <row r="64" spans="1:10" ht="20.25" x14ac:dyDescent="0.2">
      <c r="A64" s="73" t="s">
        <v>84</v>
      </c>
      <c r="D64" s="8"/>
      <c r="E64" s="8"/>
      <c r="F64" s="8"/>
      <c r="G64" s="8"/>
      <c r="H64" s="8"/>
      <c r="I64" s="8"/>
      <c r="J64" s="8"/>
    </row>
    <row r="65" spans="1:10" ht="19.5" x14ac:dyDescent="0.2">
      <c r="A65" s="3" t="s">
        <v>230</v>
      </c>
      <c r="D65" s="8">
        <v>-35000</v>
      </c>
      <c r="E65" s="8"/>
      <c r="F65" s="8">
        <v>-194804</v>
      </c>
      <c r="G65" s="8"/>
      <c r="H65" s="8">
        <v>-5000</v>
      </c>
      <c r="I65" s="8"/>
      <c r="J65" s="8">
        <v>0</v>
      </c>
    </row>
    <row r="66" spans="1:10" ht="19.5" x14ac:dyDescent="0.2">
      <c r="A66" s="3" t="s">
        <v>85</v>
      </c>
      <c r="D66" s="8">
        <v>0</v>
      </c>
      <c r="E66" s="8"/>
      <c r="F66" s="8">
        <v>0</v>
      </c>
      <c r="G66" s="8"/>
      <c r="H66" s="9">
        <v>50000</v>
      </c>
      <c r="I66" s="8"/>
      <c r="J66" s="9">
        <v>230000</v>
      </c>
    </row>
    <row r="67" spans="1:10" ht="19.5" x14ac:dyDescent="0.2">
      <c r="A67" s="3" t="s">
        <v>86</v>
      </c>
      <c r="D67" s="8">
        <v>0</v>
      </c>
      <c r="E67" s="8"/>
      <c r="F67" s="8">
        <v>0</v>
      </c>
      <c r="G67" s="8"/>
      <c r="H67" s="8">
        <v>-179500</v>
      </c>
      <c r="I67" s="8"/>
      <c r="J67" s="8">
        <v>-115000</v>
      </c>
    </row>
    <row r="68" spans="1:10" ht="19.5" x14ac:dyDescent="0.2">
      <c r="A68" s="3" t="s">
        <v>87</v>
      </c>
      <c r="D68" s="9">
        <v>86688</v>
      </c>
      <c r="E68" s="8"/>
      <c r="F68" s="9">
        <v>49000</v>
      </c>
      <c r="G68" s="8"/>
      <c r="H68" s="17">
        <v>75000</v>
      </c>
      <c r="I68" s="8"/>
      <c r="J68" s="17">
        <v>0</v>
      </c>
    </row>
    <row r="69" spans="1:10" ht="19.5" x14ac:dyDescent="0.2">
      <c r="A69" s="3" t="s">
        <v>88</v>
      </c>
      <c r="D69" s="20">
        <v>-169739</v>
      </c>
      <c r="E69" s="8"/>
      <c r="F69" s="20">
        <v>-130584</v>
      </c>
      <c r="G69" s="10"/>
      <c r="H69" s="35">
        <v>0</v>
      </c>
      <c r="I69" s="10"/>
      <c r="J69" s="35">
        <v>-17500</v>
      </c>
    </row>
    <row r="70" spans="1:10" ht="20.25" x14ac:dyDescent="0.2">
      <c r="A70" s="73" t="s">
        <v>154</v>
      </c>
      <c r="D70" s="11">
        <f>SUM(D65:D69)</f>
        <v>-118051</v>
      </c>
      <c r="E70" s="8"/>
      <c r="F70" s="11">
        <f>SUM(F65:F69)</f>
        <v>-276388</v>
      </c>
      <c r="G70" s="8"/>
      <c r="H70" s="11">
        <f>SUM(H65:H69)</f>
        <v>-59500</v>
      </c>
      <c r="I70" s="8"/>
      <c r="J70" s="11">
        <f>SUM(J65:J69)</f>
        <v>97500</v>
      </c>
    </row>
    <row r="71" spans="1:10" ht="20.45" customHeight="1" x14ac:dyDescent="0.2">
      <c r="A71" s="3" t="s">
        <v>162</v>
      </c>
      <c r="D71" s="11">
        <v>5371</v>
      </c>
      <c r="E71" s="13"/>
      <c r="F71" s="11">
        <v>-13</v>
      </c>
      <c r="G71" s="13"/>
      <c r="H71" s="11">
        <v>0</v>
      </c>
      <c r="I71" s="13"/>
      <c r="J71" s="11">
        <v>0</v>
      </c>
    </row>
    <row r="72" spans="1:10" ht="20.25" x14ac:dyDescent="0.2">
      <c r="A72" s="73" t="s">
        <v>89</v>
      </c>
      <c r="D72" s="8">
        <f>SUM(D45,D63,D70,D71)</f>
        <v>-1801</v>
      </c>
      <c r="E72" s="8"/>
      <c r="F72" s="8">
        <f>SUM(F45,F63,F70,F71)</f>
        <v>-138168</v>
      </c>
      <c r="G72" s="8"/>
      <c r="H72" s="8">
        <f>SUM(H45,H63,H70,H71)</f>
        <v>15379</v>
      </c>
      <c r="I72" s="8"/>
      <c r="J72" s="8">
        <f>SUM(J45,J63,J70,J71)</f>
        <v>4629</v>
      </c>
    </row>
    <row r="73" spans="1:10" ht="19.5" x14ac:dyDescent="0.2">
      <c r="A73" s="3" t="s">
        <v>155</v>
      </c>
      <c r="B73" s="7"/>
      <c r="D73" s="11">
        <v>669770</v>
      </c>
      <c r="E73" s="8"/>
      <c r="F73" s="11">
        <v>859881</v>
      </c>
      <c r="G73" s="8"/>
      <c r="H73" s="11">
        <v>18206</v>
      </c>
      <c r="I73" s="8"/>
      <c r="J73" s="11">
        <v>25641</v>
      </c>
    </row>
    <row r="74" spans="1:10" ht="21" thickBot="1" x14ac:dyDescent="0.25">
      <c r="A74" s="73" t="s">
        <v>151</v>
      </c>
      <c r="D74" s="15">
        <f>SUM(D72:D73)</f>
        <v>667969</v>
      </c>
      <c r="E74" s="8"/>
      <c r="F74" s="15">
        <f>SUM(F72:F73)</f>
        <v>721713</v>
      </c>
      <c r="G74" s="8"/>
      <c r="H74" s="15">
        <f>SUM(H72:H73)</f>
        <v>33585</v>
      </c>
      <c r="I74" s="8"/>
      <c r="J74" s="15">
        <f>SUM(J72:J73)</f>
        <v>30270</v>
      </c>
    </row>
    <row r="75" spans="1:10" ht="21" thickTop="1" x14ac:dyDescent="0.2">
      <c r="A75" s="73"/>
      <c r="D75" s="13">
        <f>SUM(D74-BS!D11)</f>
        <v>0</v>
      </c>
      <c r="E75" s="8"/>
      <c r="F75" s="13"/>
      <c r="G75" s="8"/>
      <c r="H75" s="13">
        <f>SUM(H74-BS!H11)</f>
        <v>0</v>
      </c>
      <c r="I75" s="8"/>
      <c r="J75" s="13"/>
    </row>
    <row r="76" spans="1:10" ht="20.25" x14ac:dyDescent="0.2">
      <c r="A76" s="73" t="s">
        <v>90</v>
      </c>
      <c r="D76" s="9"/>
      <c r="E76" s="13"/>
      <c r="F76" s="9"/>
      <c r="G76" s="9"/>
      <c r="H76" s="9"/>
      <c r="I76" s="9"/>
      <c r="J76" s="9"/>
    </row>
    <row r="77" spans="1:10" ht="19.5" x14ac:dyDescent="0.2">
      <c r="A77" s="3" t="s">
        <v>175</v>
      </c>
      <c r="D77" s="13"/>
      <c r="E77" s="13"/>
      <c r="F77" s="13"/>
      <c r="G77" s="13"/>
      <c r="H77" s="13"/>
      <c r="I77" s="13"/>
      <c r="J77" s="13"/>
    </row>
    <row r="78" spans="1:10" ht="19.5" x14ac:dyDescent="0.2">
      <c r="A78" s="3" t="s">
        <v>227</v>
      </c>
      <c r="D78" s="13">
        <v>-10396</v>
      </c>
      <c r="E78" s="13"/>
      <c r="F78" s="13">
        <v>-4465</v>
      </c>
      <c r="G78" s="13"/>
      <c r="H78" s="8">
        <v>0</v>
      </c>
      <c r="I78" s="13"/>
      <c r="J78" s="8">
        <v>0</v>
      </c>
    </row>
    <row r="79" spans="1:10" ht="19.5" x14ac:dyDescent="0.2">
      <c r="A79" s="3" t="s">
        <v>208</v>
      </c>
      <c r="D79" s="8">
        <v>0</v>
      </c>
      <c r="E79" s="8"/>
      <c r="F79" s="8">
        <v>797</v>
      </c>
      <c r="G79" s="10"/>
      <c r="H79" s="8">
        <v>0</v>
      </c>
      <c r="I79" s="10"/>
      <c r="J79" s="8">
        <v>0</v>
      </c>
    </row>
    <row r="80" spans="1:10" ht="19.5" x14ac:dyDescent="0.2">
      <c r="A80" s="3" t="s">
        <v>209</v>
      </c>
      <c r="D80" s="8">
        <v>2798</v>
      </c>
      <c r="E80" s="8"/>
      <c r="F80" s="8">
        <v>2646</v>
      </c>
      <c r="G80" s="10"/>
      <c r="H80" s="8">
        <v>0</v>
      </c>
      <c r="I80" s="10"/>
      <c r="J80" s="8">
        <v>0</v>
      </c>
    </row>
    <row r="81" spans="1:10" ht="19.5" x14ac:dyDescent="0.2"/>
    <row r="82" spans="1:10" ht="19.5" x14ac:dyDescent="0.2">
      <c r="A82" s="3" t="s">
        <v>17</v>
      </c>
    </row>
    <row r="88" spans="1:10" ht="19.5" x14ac:dyDescent="0.2">
      <c r="D88" s="19"/>
      <c r="E88" s="19"/>
      <c r="F88" s="19"/>
      <c r="G88" s="19"/>
      <c r="H88" s="19"/>
      <c r="I88" s="19"/>
      <c r="J88" s="19"/>
    </row>
    <row r="89" spans="1:10" ht="19.5" x14ac:dyDescent="0.2">
      <c r="D89" s="19"/>
      <c r="E89" s="19"/>
      <c r="F89" s="19"/>
      <c r="G89" s="19"/>
      <c r="H89" s="19"/>
      <c r="I89" s="19"/>
      <c r="J89" s="19"/>
    </row>
    <row r="90" spans="1:10" ht="19.5" x14ac:dyDescent="0.2">
      <c r="D90" s="19"/>
      <c r="E90" s="19"/>
      <c r="F90" s="19"/>
      <c r="G90" s="19"/>
      <c r="H90" s="19"/>
      <c r="I90" s="19"/>
      <c r="J90" s="19"/>
    </row>
    <row r="91" spans="1:10" ht="19.5" x14ac:dyDescent="0.2">
      <c r="D91" s="19"/>
      <c r="E91" s="19"/>
      <c r="F91" s="19"/>
      <c r="G91" s="19"/>
      <c r="H91" s="19"/>
      <c r="I91" s="19"/>
      <c r="J91" s="19"/>
    </row>
    <row r="92" spans="1:10" ht="19.5" x14ac:dyDescent="0.2">
      <c r="D92" s="19"/>
      <c r="E92" s="19"/>
      <c r="F92" s="19"/>
      <c r="G92" s="19"/>
      <c r="H92" s="19"/>
      <c r="I92" s="19"/>
      <c r="J92" s="19"/>
    </row>
    <row r="93" spans="1:10" ht="19.5" x14ac:dyDescent="0.2">
      <c r="D93" s="19"/>
      <c r="E93" s="19"/>
      <c r="F93" s="19"/>
      <c r="G93" s="19"/>
      <c r="H93" s="19"/>
      <c r="I93" s="19"/>
      <c r="J93" s="19"/>
    </row>
    <row r="94" spans="1:10" ht="19.5" x14ac:dyDescent="0.2">
      <c r="D94" s="19"/>
      <c r="E94" s="19"/>
      <c r="F94" s="19"/>
      <c r="G94" s="19"/>
      <c r="H94" s="19"/>
      <c r="I94" s="19"/>
      <c r="J94" s="19"/>
    </row>
    <row r="95" spans="1:10" ht="19.5" x14ac:dyDescent="0.2">
      <c r="D95" s="19"/>
      <c r="E95" s="19"/>
      <c r="F95" s="19"/>
      <c r="G95" s="19"/>
      <c r="H95" s="19"/>
      <c r="I95" s="19"/>
      <c r="J95" s="19"/>
    </row>
    <row r="96" spans="1:10" ht="19.5" x14ac:dyDescent="0.2">
      <c r="D96" s="19"/>
      <c r="E96" s="19"/>
      <c r="F96" s="19"/>
      <c r="G96" s="19"/>
      <c r="H96" s="19"/>
      <c r="I96" s="19"/>
      <c r="J96" s="19"/>
    </row>
    <row r="97" spans="4:10" ht="19.5" x14ac:dyDescent="0.2">
      <c r="D97" s="19"/>
      <c r="E97" s="19"/>
      <c r="F97" s="19"/>
      <c r="G97" s="19"/>
      <c r="H97" s="19"/>
      <c r="I97" s="19"/>
      <c r="J97" s="19"/>
    </row>
    <row r="98" spans="4:10" ht="19.5" x14ac:dyDescent="0.2">
      <c r="D98" s="19"/>
      <c r="E98" s="19"/>
      <c r="F98" s="19"/>
      <c r="G98" s="19"/>
      <c r="H98" s="19"/>
      <c r="I98" s="19"/>
      <c r="J98" s="19"/>
    </row>
    <row r="99" spans="4:10" ht="19.5" x14ac:dyDescent="0.2">
      <c r="D99" s="19"/>
      <c r="E99" s="19"/>
      <c r="F99" s="19"/>
      <c r="G99" s="19"/>
      <c r="H99" s="19"/>
      <c r="I99" s="19"/>
      <c r="J99" s="19"/>
    </row>
    <row r="100" spans="4:10" ht="19.5" x14ac:dyDescent="0.2">
      <c r="D100" s="19"/>
      <c r="E100" s="19"/>
      <c r="F100" s="19"/>
      <c r="G100" s="19"/>
      <c r="H100" s="19"/>
      <c r="I100" s="19"/>
      <c r="J100" s="19"/>
    </row>
    <row r="101" spans="4:10" ht="19.5" x14ac:dyDescent="0.2">
      <c r="D101" s="19"/>
      <c r="E101" s="19"/>
      <c r="F101" s="19"/>
      <c r="G101" s="19"/>
      <c r="H101" s="19"/>
      <c r="I101" s="19"/>
      <c r="J101" s="19"/>
    </row>
    <row r="102" spans="4:10" ht="19.5" x14ac:dyDescent="0.2">
      <c r="D102" s="19"/>
      <c r="E102" s="19"/>
      <c r="F102" s="19"/>
      <c r="G102" s="19"/>
      <c r="H102" s="19"/>
      <c r="I102" s="19"/>
      <c r="J102" s="19"/>
    </row>
    <row r="103" spans="4:10" ht="19.5" x14ac:dyDescent="0.2">
      <c r="D103" s="19"/>
      <c r="E103" s="19"/>
      <c r="F103" s="19"/>
      <c r="G103" s="19"/>
      <c r="H103" s="19"/>
      <c r="I103" s="19"/>
      <c r="J103" s="19"/>
    </row>
    <row r="104" spans="4:10" ht="19.5" x14ac:dyDescent="0.2">
      <c r="D104" s="19"/>
      <c r="E104" s="19"/>
      <c r="F104" s="19"/>
      <c r="G104" s="19"/>
      <c r="H104" s="19"/>
      <c r="I104" s="19"/>
      <c r="J104" s="19"/>
    </row>
    <row r="105" spans="4:10" ht="19.5" x14ac:dyDescent="0.2">
      <c r="D105" s="19"/>
      <c r="E105" s="19"/>
      <c r="F105" s="19"/>
      <c r="G105" s="19"/>
      <c r="H105" s="19"/>
      <c r="I105" s="19"/>
      <c r="J105" s="19"/>
    </row>
    <row r="106" spans="4:10" ht="19.5" x14ac:dyDescent="0.2">
      <c r="D106" s="19"/>
      <c r="E106" s="19"/>
      <c r="F106" s="19"/>
      <c r="G106" s="19"/>
      <c r="H106" s="19"/>
      <c r="I106" s="19"/>
      <c r="J106" s="19"/>
    </row>
    <row r="107" spans="4:10" ht="19.5" x14ac:dyDescent="0.2">
      <c r="D107" s="19"/>
      <c r="E107" s="19"/>
      <c r="F107" s="19"/>
      <c r="G107" s="19"/>
      <c r="H107" s="19"/>
      <c r="I107" s="19"/>
      <c r="J107" s="19"/>
    </row>
    <row r="108" spans="4:10" ht="19.5" x14ac:dyDescent="0.2">
      <c r="D108" s="19"/>
      <c r="E108" s="19"/>
      <c r="F108" s="19"/>
      <c r="G108" s="19"/>
      <c r="H108" s="19"/>
      <c r="I108" s="19"/>
      <c r="J108" s="19"/>
    </row>
    <row r="109" spans="4:10" ht="19.5" x14ac:dyDescent="0.2">
      <c r="D109" s="19"/>
      <c r="E109" s="19"/>
      <c r="F109" s="19"/>
      <c r="G109" s="19"/>
      <c r="H109" s="19"/>
      <c r="I109" s="19"/>
      <c r="J109" s="19"/>
    </row>
    <row r="110" spans="4:10" ht="19.5" x14ac:dyDescent="0.2">
      <c r="D110" s="19"/>
      <c r="E110" s="19"/>
      <c r="F110" s="19"/>
      <c r="G110" s="19"/>
      <c r="H110" s="19"/>
      <c r="I110" s="19"/>
      <c r="J110" s="19"/>
    </row>
    <row r="111" spans="4:10" ht="19.5" x14ac:dyDescent="0.2">
      <c r="D111" s="19"/>
      <c r="E111" s="19"/>
      <c r="F111" s="19"/>
      <c r="G111" s="19"/>
      <c r="H111" s="19"/>
      <c r="I111" s="19"/>
      <c r="J111" s="19"/>
    </row>
    <row r="112" spans="4:10" ht="19.5" x14ac:dyDescent="0.2">
      <c r="D112" s="19"/>
      <c r="E112" s="19"/>
      <c r="F112" s="19"/>
      <c r="G112" s="19"/>
      <c r="H112" s="19"/>
      <c r="I112" s="19"/>
      <c r="J112" s="19"/>
    </row>
    <row r="113" spans="4:10" ht="19.5" x14ac:dyDescent="0.2">
      <c r="D113" s="19"/>
      <c r="E113" s="19"/>
      <c r="F113" s="19"/>
      <c r="G113" s="19"/>
      <c r="H113" s="19"/>
      <c r="I113" s="19"/>
      <c r="J113" s="19"/>
    </row>
    <row r="114" spans="4:10" ht="19.5" x14ac:dyDescent="0.2">
      <c r="D114" s="19"/>
      <c r="E114" s="19"/>
      <c r="F114" s="19"/>
      <c r="G114" s="19"/>
      <c r="H114" s="19"/>
      <c r="I114" s="19"/>
      <c r="J114" s="19"/>
    </row>
    <row r="115" spans="4:10" ht="19.5" x14ac:dyDescent="0.2">
      <c r="D115" s="19"/>
      <c r="E115" s="19"/>
      <c r="F115" s="19"/>
      <c r="G115" s="19"/>
      <c r="H115" s="19"/>
      <c r="I115" s="19"/>
      <c r="J115" s="19"/>
    </row>
  </sheetData>
  <pageMargins left="0.8" right="0.19685039370078741" top="0.78740157480314965" bottom="0.39370078740157483" header="0.19685039370078741" footer="0.19685039370078741"/>
  <pageSetup paperSize="9" scale="79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2017-05-03T12:03:05Z</cp:lastPrinted>
  <dcterms:created xsi:type="dcterms:W3CDTF">2011-09-21T03:52:48Z</dcterms:created>
  <dcterms:modified xsi:type="dcterms:W3CDTF">2017-05-03T12:03:07Z</dcterms:modified>
</cp:coreProperties>
</file>