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-15" windowWidth="9525" windowHeight="8745" activeTab="4"/>
  </bookViews>
  <sheets>
    <sheet name="BS" sheetId="12" r:id="rId1"/>
    <sheet name="PL&amp;OCI" sheetId="1" r:id="rId2"/>
    <sheet name="ce-conso" sheetId="7" r:id="rId3"/>
    <sheet name="ce-company" sheetId="8" r:id="rId4"/>
    <sheet name="Cash Flow" sheetId="11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.._Specification_name__P_L">[1]Sheet1!$A$1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BS!$A$1:$N$91</definedName>
    <definedName name="_xlnm.Print_Area" localSheetId="3">'ce-company'!$A$1:$P$27</definedName>
    <definedName name="_xlnm.Print_Area" localSheetId="2">'ce-conso'!$A$1:$Z$33</definedName>
    <definedName name="_xlnm.Print_Area" localSheetId="1">'PL&amp;OCI'!$A$1:$J$64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25725"/>
</workbook>
</file>

<file path=xl/calcChain.xml><?xml version="1.0" encoding="utf-8"?>
<calcChain xmlns="http://schemas.openxmlformats.org/spreadsheetml/2006/main">
  <c r="J61" i="11"/>
  <c r="H61"/>
  <c r="F61"/>
  <c r="D61"/>
  <c r="P26" i="8"/>
  <c r="P25"/>
  <c r="N26"/>
  <c r="N25"/>
  <c r="L26"/>
  <c r="L25"/>
  <c r="J26"/>
  <c r="J25"/>
  <c r="H26"/>
  <c r="H25"/>
  <c r="F26"/>
  <c r="F25"/>
  <c r="F68" i="11" l="1"/>
  <c r="J68"/>
  <c r="H68"/>
  <c r="D68"/>
  <c r="T18" i="7"/>
  <c r="T26"/>
  <c r="F80" i="12"/>
  <c r="F77"/>
  <c r="V19" i="7"/>
  <c r="V18"/>
  <c r="Z18" s="1"/>
  <c r="Z19"/>
  <c r="T19"/>
  <c r="V26"/>
  <c r="Z26" s="1"/>
  <c r="V27"/>
  <c r="Z27" s="1"/>
  <c r="T27"/>
  <c r="V29"/>
  <c r="Z29" s="1"/>
  <c r="T29"/>
  <c r="P23" i="8"/>
  <c r="H76" i="12"/>
  <c r="H30"/>
  <c r="H80"/>
  <c r="H77"/>
  <c r="F76"/>
  <c r="F30"/>
  <c r="H24" i="11"/>
  <c r="H38" s="1"/>
  <c r="H42" s="1"/>
  <c r="D24"/>
  <c r="D38" s="1"/>
  <c r="D42" s="1"/>
  <c r="P21" i="8"/>
  <c r="N22"/>
  <c r="N24" s="1"/>
  <c r="L22"/>
  <c r="L24"/>
  <c r="J22"/>
  <c r="J24" s="1"/>
  <c r="H22"/>
  <c r="H24" s="1"/>
  <c r="F22"/>
  <c r="F24" s="1"/>
  <c r="N15"/>
  <c r="N17" s="1"/>
  <c r="L15"/>
  <c r="L17" s="1"/>
  <c r="J15"/>
  <c r="J17" s="1"/>
  <c r="H15"/>
  <c r="H17" s="1"/>
  <c r="F15"/>
  <c r="F17" s="1"/>
  <c r="P14"/>
  <c r="X28" i="7"/>
  <c r="X30" s="1"/>
  <c r="X32" s="1"/>
  <c r="R28"/>
  <c r="R30" s="1"/>
  <c r="P28"/>
  <c r="P30" s="1"/>
  <c r="N28"/>
  <c r="N30" s="1"/>
  <c r="N32" s="1"/>
  <c r="L28"/>
  <c r="L30" s="1"/>
  <c r="L32" s="1"/>
  <c r="J28"/>
  <c r="J30" s="1"/>
  <c r="J32" s="1"/>
  <c r="H28"/>
  <c r="H30" s="1"/>
  <c r="H32" s="1"/>
  <c r="F28"/>
  <c r="F30"/>
  <c r="F32" s="1"/>
  <c r="X20"/>
  <c r="R20"/>
  <c r="R22" s="1"/>
  <c r="P20"/>
  <c r="P22" s="1"/>
  <c r="N20"/>
  <c r="L20"/>
  <c r="L22" s="1"/>
  <c r="L31" s="1"/>
  <c r="J20"/>
  <c r="J22" s="1"/>
  <c r="J31" s="1"/>
  <c r="H20"/>
  <c r="H22" s="1"/>
  <c r="H31" s="1"/>
  <c r="F20"/>
  <c r="F22" s="1"/>
  <c r="F31" s="1"/>
  <c r="H78" i="12"/>
  <c r="H81" s="1"/>
  <c r="N78"/>
  <c r="N81" s="1"/>
  <c r="L78"/>
  <c r="L81" s="1"/>
  <c r="J78"/>
  <c r="J81" s="1"/>
  <c r="D78"/>
  <c r="D81" s="1"/>
  <c r="F78"/>
  <c r="F81" s="1"/>
  <c r="N64"/>
  <c r="L64"/>
  <c r="J64"/>
  <c r="H64"/>
  <c r="F64"/>
  <c r="D64"/>
  <c r="N56"/>
  <c r="N65" s="1"/>
  <c r="L56"/>
  <c r="L65" s="1"/>
  <c r="H56"/>
  <c r="H65" s="1"/>
  <c r="F56"/>
  <c r="F65" s="1"/>
  <c r="J56"/>
  <c r="J65" s="1"/>
  <c r="D56"/>
  <c r="D65" s="1"/>
  <c r="D82" s="1"/>
  <c r="N33"/>
  <c r="L33"/>
  <c r="H33"/>
  <c r="F33"/>
  <c r="D33"/>
  <c r="J33"/>
  <c r="N17"/>
  <c r="N34" s="1"/>
  <c r="L17"/>
  <c r="L34" s="1"/>
  <c r="H17"/>
  <c r="F17"/>
  <c r="F34" s="1"/>
  <c r="D17"/>
  <c r="D34" s="1"/>
  <c r="J17"/>
  <c r="J34" s="1"/>
  <c r="H34"/>
  <c r="J24" i="11"/>
  <c r="J38" s="1"/>
  <c r="J42" s="1"/>
  <c r="J71" s="1"/>
  <c r="V24" i="7"/>
  <c r="V28"/>
  <c r="V30" s="1"/>
  <c r="V32" s="1"/>
  <c r="T24"/>
  <c r="T28"/>
  <c r="T30" s="1"/>
  <c r="T32" s="1"/>
  <c r="T16"/>
  <c r="T20" s="1"/>
  <c r="T31" s="1"/>
  <c r="J55" i="1"/>
  <c r="V16" i="7"/>
  <c r="Z24"/>
  <c r="P19" i="8"/>
  <c r="P22" s="1"/>
  <c r="P24" s="1"/>
  <c r="F15" i="1"/>
  <c r="F24" s="1"/>
  <c r="F26" s="1"/>
  <c r="F28" s="1"/>
  <c r="F30" s="1"/>
  <c r="D15"/>
  <c r="D22"/>
  <c r="J15"/>
  <c r="J22"/>
  <c r="F22"/>
  <c r="T21" i="7"/>
  <c r="U21" s="1"/>
  <c r="P12" i="8"/>
  <c r="P15" s="1"/>
  <c r="D55" i="1"/>
  <c r="F55"/>
  <c r="H55"/>
  <c r="H15"/>
  <c r="H22"/>
  <c r="D35"/>
  <c r="D50" s="1"/>
  <c r="D57" s="1"/>
  <c r="D62"/>
  <c r="D38"/>
  <c r="Z16" i="7"/>
  <c r="V20"/>
  <c r="J26" i="1"/>
  <c r="J28"/>
  <c r="V21" i="7"/>
  <c r="Z21" s="1"/>
  <c r="J30" i="1"/>
  <c r="J33" s="1"/>
  <c r="F35"/>
  <c r="F50" s="1"/>
  <c r="F62"/>
  <c r="F38"/>
  <c r="P16" i="8"/>
  <c r="X22" i="7" l="1"/>
  <c r="X31"/>
  <c r="V22"/>
  <c r="V31"/>
  <c r="N22"/>
  <c r="N31"/>
  <c r="H71" i="11"/>
  <c r="H73" s="1"/>
  <c r="H74" s="1"/>
  <c r="J73"/>
  <c r="J82" i="12"/>
  <c r="J83" s="1"/>
  <c r="F10" i="11"/>
  <c r="F24" s="1"/>
  <c r="F38" s="1"/>
  <c r="F42" s="1"/>
  <c r="F71" s="1"/>
  <c r="F73" s="1"/>
  <c r="F57" i="1"/>
  <c r="H24"/>
  <c r="H26" s="1"/>
  <c r="H28" s="1"/>
  <c r="H30" s="1"/>
  <c r="H33" s="1"/>
  <c r="D24"/>
  <c r="D26" s="1"/>
  <c r="D28" s="1"/>
  <c r="D30" s="1"/>
  <c r="T22" i="7"/>
  <c r="F82" i="12"/>
  <c r="F83" s="1"/>
  <c r="Z20" i="7"/>
  <c r="Z28"/>
  <c r="Z30" s="1"/>
  <c r="Z32" s="1"/>
  <c r="D71" i="11"/>
  <c r="D73" s="1"/>
  <c r="D74" s="1"/>
  <c r="L82" i="12"/>
  <c r="L83" s="1"/>
  <c r="N82"/>
  <c r="N83" s="1"/>
  <c r="H82"/>
  <c r="H83" s="1"/>
  <c r="P17" i="8"/>
  <c r="H50" i="1"/>
  <c r="H57" s="1"/>
  <c r="H60" s="1"/>
  <c r="H38"/>
  <c r="D83" i="12"/>
  <c r="J38" i="1"/>
  <c r="J50"/>
  <c r="J57" s="1"/>
  <c r="J60" s="1"/>
  <c r="Z22" i="7" l="1"/>
  <c r="Z31"/>
</calcChain>
</file>

<file path=xl/sharedStrings.xml><?xml version="1.0" encoding="utf-8"?>
<sst xmlns="http://schemas.openxmlformats.org/spreadsheetml/2006/main" count="350" uniqueCount="229">
  <si>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</si>
  <si>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</si>
  <si>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</si>
  <si>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</si>
  <si>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</si>
  <si>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</si>
  <si>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</si>
  <si>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</si>
  <si>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</si>
  <si>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</si>
  <si>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Restricted deposits at financial institution</t>
  </si>
  <si>
    <t xml:space="preserve">Long-term trade accounts receivable </t>
  </si>
  <si>
    <t>Investments in subsidiaries</t>
  </si>
  <si>
    <t>Long-term loans to subsidiaries</t>
  </si>
  <si>
    <t>Long-term loans to employees</t>
  </si>
  <si>
    <t>Goodwill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</si>
  <si>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</si>
  <si>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</si>
  <si>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</si>
  <si>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</si>
  <si>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</si>
  <si>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</si>
  <si>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Short-term loans from financial institutions</t>
  </si>
  <si>
    <t>Current portion of long-term loans from financial</t>
  </si>
  <si>
    <t xml:space="preserve">   institutions</t>
  </si>
  <si>
    <t>Other current liabilities</t>
  </si>
  <si>
    <t>Total current liabilities</t>
  </si>
  <si>
    <t>Non-current liabilities</t>
  </si>
  <si>
    <t>Long-term loans from financial institutions</t>
  </si>
  <si>
    <t xml:space="preserve">   -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</si>
  <si>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</si>
  <si>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</si>
  <si>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</si>
  <si>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</si>
  <si>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</si>
  <si>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</si>
  <si>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</si>
  <si>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</si>
  <si>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</si>
  <si>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</si>
  <si>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</si>
  <si>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</si>
  <si>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</si>
  <si>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</si>
  <si>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</si>
  <si>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</si>
  <si>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Interest income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</si>
  <si>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</si>
  <si>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</si>
  <si>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</si>
  <si>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</si>
  <si>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</si>
  <si>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</si>
  <si>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</si>
  <si>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</si>
  <si>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</si>
  <si>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</si>
  <si>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Cash flows from operating activites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</si>
  <si>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</si>
  <si>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</si>
  <si>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</si>
  <si>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Write off other current assets</t>
  </si>
  <si>
    <t xml:space="preserve">   Interest income</t>
  </si>
  <si>
    <t xml:space="preserve">   Interest expenses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</si>
  <si>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</si>
  <si>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</si>
  <si>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</si>
  <si>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</si>
  <si>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</si>
  <si>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</si>
  <si>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</si>
  <si>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</si>
  <si>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</si>
  <si>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</si>
  <si>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 xml:space="preserve">   Cash received for interest income</t>
  </si>
  <si>
    <t xml:space="preserve">   Cash paid for interest expenses</t>
  </si>
  <si>
    <t>Net cash flows from (used in) operating activities</t>
  </si>
  <si>
    <t>Cash flows from investing activities</t>
  </si>
  <si>
    <t>Cash flows from financing activities</t>
  </si>
  <si>
    <t>Repayment of long-term loans from subsidiaries</t>
  </si>
  <si>
    <t>Repayment of long-term loans from financial institutions</t>
  </si>
  <si>
    <t>Net increase (decrease) in cash and cash equivalents</t>
  </si>
  <si>
    <t>Supplemental cash flows information</t>
  </si>
  <si>
    <t>Non-cash items</t>
  </si>
  <si>
    <t xml:space="preserve">   Utilise allowance for doubtful accounts</t>
  </si>
  <si>
    <t>Issued and fully</t>
  </si>
  <si>
    <t>paid-up</t>
  </si>
  <si>
    <t xml:space="preserve">Revaluation </t>
  </si>
  <si>
    <t>Appropriated -</t>
  </si>
  <si>
    <t>share capital</t>
  </si>
  <si>
    <t>Statutory reserve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</si>
  <si>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</si>
  <si>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</si>
  <si>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</si>
  <si>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</si>
  <si>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</si>
  <si>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</si>
  <si>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</si>
  <si>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</si>
  <si>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Property development cost</t>
  </si>
  <si>
    <t>Investments in associates</t>
  </si>
  <si>
    <t xml:space="preserve">Other long-term investments </t>
  </si>
  <si>
    <t xml:space="preserve">Property, plant and equipment </t>
  </si>
  <si>
    <t>Investment properties</t>
  </si>
  <si>
    <t>Leasehold rights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</si>
  <si>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</si>
  <si>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</si>
  <si>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</si>
  <si>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</si>
  <si>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</si>
  <si>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</si>
  <si>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</si>
  <si>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</si>
  <si>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</si>
  <si>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</si>
  <si>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</si>
  <si>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</si>
  <si>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</si>
  <si>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</si>
  <si>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</si>
  <si>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</si>
  <si>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</si>
  <si>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</si>
  <si>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</si>
  <si>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</si>
  <si>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</si>
  <si>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</si>
  <si>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</si>
  <si>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 xml:space="preserve">Other   </t>
  </si>
  <si>
    <t xml:space="preserve">components of </t>
  </si>
  <si>
    <t>shareholders' equity</t>
  </si>
  <si>
    <t xml:space="preserve"> -revaluation surplus</t>
  </si>
  <si>
    <t xml:space="preserve"> on assets</t>
  </si>
  <si>
    <t xml:space="preserve">   Provision for long-term employee benefits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</si>
  <si>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</si>
  <si>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</si>
  <si>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</si>
  <si>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>Equity attributable to owner of the Company</t>
  </si>
  <si>
    <t>Other comprehensive income:</t>
  </si>
  <si>
    <t xml:space="preserve">Exchange differences on translation of </t>
  </si>
  <si>
    <t>Profit (loss) attributable to equity holders of the Company</t>
  </si>
  <si>
    <t xml:space="preserve">Cash flows from (used in) operating activities </t>
  </si>
  <si>
    <t>Profit (loss) attributable to:</t>
  </si>
  <si>
    <t>Revenue</t>
  </si>
  <si>
    <t>Revenue from hotel operations</t>
  </si>
  <si>
    <t>Revenue from property development operations</t>
  </si>
  <si>
    <t>Revenue from office rental operations</t>
  </si>
  <si>
    <t>Total revenue</t>
  </si>
  <si>
    <t>(Unit: Thousand Baht)</t>
  </si>
  <si>
    <t>(Unaudited but reviewed)</t>
  </si>
  <si>
    <t>31 December</t>
  </si>
  <si>
    <t>1 January</t>
  </si>
  <si>
    <t xml:space="preserve">Total comprehensive income for the period </t>
  </si>
  <si>
    <t>Total comprehensive income for the period</t>
  </si>
  <si>
    <t>Decrease (increase) in long-term loans to employees</t>
  </si>
  <si>
    <t>Net cash flows from (used in) investing activities</t>
  </si>
  <si>
    <t>Net cash flows from (used in) financing activities</t>
  </si>
  <si>
    <t>Advance received from customers</t>
  </si>
  <si>
    <t>Profit (loss) for the period</t>
  </si>
  <si>
    <t xml:space="preserve">   Reversal of allowance for doubtful accounts </t>
  </si>
  <si>
    <t>Cash and cash equivalents at beginning of period</t>
  </si>
  <si>
    <t>Cash and cash equivalents at end of period</t>
  </si>
  <si>
    <t xml:space="preserve">Cash paid for acquisition of property, plant and equipment </t>
  </si>
  <si>
    <t>Cash received from sales of property, plant and equipment</t>
  </si>
  <si>
    <t>(Restated)</t>
  </si>
  <si>
    <t>Income tax payable</t>
  </si>
  <si>
    <t xml:space="preserve">Equity attributable to non-controlling interests </t>
  </si>
  <si>
    <t xml:space="preserve">   of the subsidiaries</t>
  </si>
  <si>
    <t>Directors</t>
  </si>
  <si>
    <t>As at 31 March 2013</t>
  </si>
  <si>
    <t>2013</t>
  </si>
  <si>
    <t>Balance as at 31 March 2013</t>
  </si>
  <si>
    <t>Statement of financial position</t>
  </si>
  <si>
    <t>Fixed deposit</t>
  </si>
  <si>
    <t>Statement of financial position (continued)</t>
  </si>
  <si>
    <t>Long-term loans from subsidiary</t>
  </si>
  <si>
    <t>Income statement</t>
  </si>
  <si>
    <t xml:space="preserve">For the three-month period ended 31 March 2013 </t>
  </si>
  <si>
    <t>Profit (loss) before finance cost and income tax expenses</t>
  </si>
  <si>
    <t>Profit (loss) before income tax expenses</t>
  </si>
  <si>
    <t>Income tax expenses</t>
  </si>
  <si>
    <t>Statement of comprehensive income</t>
  </si>
  <si>
    <t>Statement of changes in shareholders' equity</t>
  </si>
  <si>
    <t>Balance as at 31 December 2011 - as previously reported</t>
  </si>
  <si>
    <t>Balance as at 31 December 2012 - as previously reported</t>
  </si>
  <si>
    <t>Balance as at 31 December 2012 - as restated</t>
  </si>
  <si>
    <t>Statement of changes in shareholders' equity (continued)</t>
  </si>
  <si>
    <t>Cash flow statement</t>
  </si>
  <si>
    <t>Cash flow statement (continued)</t>
  </si>
  <si>
    <t>Deferred tax assets</t>
  </si>
  <si>
    <t>Deferred tax liabilities</t>
  </si>
  <si>
    <t xml:space="preserve">   in associate, finance cost and income tax expenses</t>
  </si>
  <si>
    <t>For the three-month period ended 31 March 2013</t>
  </si>
  <si>
    <t>Balance as at 31 December 2011 - as restated</t>
  </si>
  <si>
    <t>31 March</t>
  </si>
  <si>
    <t xml:space="preserve">Net exchange differences on translation of financial </t>
  </si>
  <si>
    <t xml:space="preserve">    statements in foreign currency</t>
  </si>
  <si>
    <t xml:space="preserve">   financial statements in foreign currency</t>
  </si>
  <si>
    <t>Profit (loss) before share of loss from investment</t>
  </si>
  <si>
    <t>Equity attributable</t>
  </si>
  <si>
    <t>to non-controlling</t>
  </si>
  <si>
    <t>Cumulative effect of change in accounting policy</t>
  </si>
  <si>
    <t xml:space="preserve">   for income taxes (Note 3)</t>
  </si>
  <si>
    <t>Total comprehensive income for the period (restated)</t>
  </si>
  <si>
    <t>Adjustments to reconcile profit (loss) before income tax expenses</t>
  </si>
  <si>
    <t xml:space="preserve">   Reduction of inventory to net realisable value</t>
  </si>
  <si>
    <t xml:space="preserve">   Loss (gain) on sale of property, plant and equipment</t>
  </si>
  <si>
    <t xml:space="preserve">   Advance received from customers</t>
  </si>
  <si>
    <t xml:space="preserve">   Cash paid for income tax</t>
  </si>
  <si>
    <t>Cash received from long-term loans to subsidiaries</t>
  </si>
  <si>
    <t>Cash paid for long-term loans to subsidiaries</t>
  </si>
  <si>
    <t>Increase in restricted deposits at financial institution</t>
  </si>
  <si>
    <t>Cash paid for purchase of other long-term investment</t>
  </si>
  <si>
    <t>Increase (decrease) in short-term loans from financial institution</t>
  </si>
  <si>
    <t>Share of loss from investments in associate</t>
  </si>
  <si>
    <t xml:space="preserve">   Share of loss from investments in associate</t>
  </si>
  <si>
    <t>Drawdown of long-term loans from financial institutions</t>
  </si>
  <si>
    <t>Drawdown of long-term loans from subsidiaries</t>
  </si>
  <si>
    <t>(Unaudited</t>
  </si>
  <si>
    <t>but reviewed)</t>
  </si>
  <si>
    <t>(Audited)</t>
  </si>
  <si>
    <t>(Unit: Baht)</t>
  </si>
  <si>
    <t>Balance as at 31 March 2012 - as restated</t>
  </si>
  <si>
    <t>Other comprehensive income for the period</t>
  </si>
  <si>
    <t>Total comprehensive income attributable to:</t>
  </si>
  <si>
    <t xml:space="preserve">   -  income taxes (Note 3)</t>
  </si>
  <si>
    <t xml:space="preserve">   -  revalued property, plant and equipment (Note 4)</t>
  </si>
  <si>
    <t>Cumulative effect of changes in accounting policies for:</t>
  </si>
  <si>
    <t xml:space="preserve">   Decrease in translation adjustment of associates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</si>
</sst>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</numFmts>
  <fonts count="19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13.5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9" fontId="1" fillId="0" borderId="0" applyFont="0" applyFill="0" applyBorder="0" applyAlignment="0" applyProtection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7" applyNumberFormat="1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7" applyNumberFormat="1" applyFont="1" applyFill="1" applyBorder="1" applyAlignment="1">
      <alignment vertical="center"/>
    </xf>
    <xf numFmtId="9" fontId="3" fillId="0" borderId="0" xfId="7" applyFont="1" applyFill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43" fontId="3" fillId="0" borderId="0" xfId="1" applyFont="1" applyFill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2" xfId="6" applyFont="1" applyFill="1" applyBorder="1" applyAlignment="1">
      <alignment horizontal="centerContinuous"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0" fontId="8" fillId="0" borderId="4" xfId="6" applyFont="1" applyFill="1" applyBorder="1" applyAlignment="1">
      <alignment horizontal="centerContinuous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16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center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4" fillId="0" borderId="0" xfId="0" quotePrefix="1" applyFont="1" applyFill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37" fontId="3" fillId="0" borderId="2" xfId="0" applyNumberFormat="1" applyFont="1" applyFill="1" applyBorder="1" applyAlignment="1">
      <alignment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horizontal="right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horizontal="left" vertical="center"/>
    </xf>
    <xf numFmtId="41" fontId="8" fillId="0" borderId="1" xfId="0" applyNumberFormat="1" applyFont="1" applyFill="1" applyBorder="1" applyAlignment="1">
      <alignment vertical="center"/>
    </xf>
    <xf numFmtId="164" fontId="3" fillId="0" borderId="0" xfId="1" applyNumberFormat="1" applyFont="1" applyFill="1" applyAlignment="1">
      <alignment vertical="center"/>
    </xf>
    <xf numFmtId="41" fontId="3" fillId="3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37" fontId="3" fillId="0" borderId="0" xfId="0" applyNumberFormat="1" applyFont="1" applyFill="1" applyBorder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</cellXfs>
  <cellStyles count="11">
    <cellStyle name="Comma" xfId="1" builtinId="3"/>
    <cellStyle name="Comma 2" xfId="2"/>
    <cellStyle name="Custom" xfId="3"/>
    <cellStyle name="Euro" xfId="4"/>
    <cellStyle name="no dec" xfId="5"/>
    <cellStyle name="Normal" xfId="0" builtinId="0"/>
    <cellStyle name="Normal 2" xfId="6"/>
    <cellStyle name="Percent" xfId="7" builtinId="5"/>
    <cellStyle name="pwstyle" xfId="8"/>
    <cellStyle name="เชื่อมโยงหลายมิติ" xfId="9"/>
    <cellStyle name="ตามการเชื่อมโยงหลายมิติ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ORECAST\budget-03-m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budget-03-m"/>
      <sheetName val="#REF"/>
      <sheetName val="_REF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59E5E2"/>
  </sheetPr>
  <dimension ref="A1:P121"/>
  <sheetViews>
    <sheetView showGridLines="0" view="pageBreakPreview" topLeftCell="A58" zoomScale="115" zoomScaleNormal="115" zoomScaleSheetLayoutView="115" workbookViewId="0">
      <selection activeCell="K55" sqref="K55:K57"/>
    </sheetView>
  </sheetViews>
  <sheetFormatPr defaultRowHeight="21" customHeight="1"/>
  <cols>
    <col min="1" max="1" width="37.7109375" style="3" customWidth="1"/>
    <col min="2" max="2" width="4.7109375" style="3" customWidth="1"/>
    <col min="3" max="3" width="0.85546875" style="3" customWidth="1"/>
    <col min="4" max="4" width="16.85546875" style="3" bestFit="1" customWidth="1"/>
    <col min="5" max="5" width="1.28515625" style="3" customWidth="1"/>
    <col min="6" max="6" width="14" style="4" customWidth="1"/>
    <col min="7" max="7" width="0.7109375" style="3" customWidth="1"/>
    <col min="8" max="8" width="14.7109375" style="4" bestFit="1" customWidth="1"/>
    <col min="9" max="9" width="0.7109375" style="3" customWidth="1"/>
    <col min="10" max="10" width="16.140625" style="3" bestFit="1" customWidth="1"/>
    <col min="11" max="11" width="0.7109375" style="3" customWidth="1"/>
    <col min="12" max="12" width="14" style="4" customWidth="1"/>
    <col min="13" max="13" width="0.7109375" style="3" customWidth="1"/>
    <col min="14" max="14" width="14" style="4" customWidth="1"/>
    <col min="15" max="15" width="11.140625" style="3" bestFit="1" customWidth="1"/>
    <col min="16" max="16" width="13.28515625" style="3" bestFit="1" customWidth="1"/>
    <col min="17" max="16384" width="9.140625" style="3"/>
  </cols>
  <sheetData>
    <row r="1" spans="1:16" s="1" customFormat="1" ht="21" customHeight="1">
      <c r="A1" s="1" t="s">
        <v>0</v>
      </c>
      <c r="F1" s="2"/>
      <c r="H1" s="2"/>
      <c r="L1" s="2"/>
      <c r="N1" s="2"/>
    </row>
    <row r="2" spans="1:16" s="1" customFormat="1" ht="21" customHeight="1">
      <c r="A2" s="1" t="s">
        <v>172</v>
      </c>
      <c r="F2" s="2"/>
      <c r="H2" s="2"/>
      <c r="L2" s="2"/>
      <c r="N2" s="2"/>
    </row>
    <row r="3" spans="1:16" s="1" customFormat="1" ht="21" customHeight="1">
      <c r="A3" s="1" t="s">
        <v>169</v>
      </c>
      <c r="F3" s="2"/>
      <c r="H3" s="2"/>
      <c r="L3" s="2"/>
      <c r="N3" s="2"/>
    </row>
    <row r="4" spans="1:16" ht="21" customHeight="1">
      <c r="L4" s="5"/>
      <c r="N4" s="5" t="s">
        <v>148</v>
      </c>
    </row>
    <row r="5" spans="1:16" s="6" customFormat="1" ht="21" customHeight="1">
      <c r="D5" s="97" t="s">
        <v>1</v>
      </c>
      <c r="E5" s="97"/>
      <c r="F5" s="97"/>
      <c r="G5" s="97"/>
      <c r="H5" s="97"/>
      <c r="J5" s="97" t="s">
        <v>2</v>
      </c>
      <c r="K5" s="97"/>
      <c r="L5" s="97"/>
      <c r="M5" s="97"/>
      <c r="N5" s="97"/>
    </row>
    <row r="6" spans="1:16" s="6" customFormat="1" ht="21" customHeight="1">
      <c r="D6" s="63" t="s">
        <v>194</v>
      </c>
      <c r="E6" s="59"/>
      <c r="F6" s="63" t="s">
        <v>150</v>
      </c>
      <c r="G6" s="59"/>
      <c r="H6" s="64" t="s">
        <v>151</v>
      </c>
      <c r="J6" s="63" t="s">
        <v>194</v>
      </c>
      <c r="K6" s="59"/>
      <c r="L6" s="63" t="s">
        <v>150</v>
      </c>
      <c r="M6" s="59"/>
      <c r="N6" s="64" t="s">
        <v>151</v>
      </c>
    </row>
    <row r="7" spans="1:16" s="8" customFormat="1" ht="21" customHeight="1">
      <c r="B7" s="9" t="s">
        <v>3</v>
      </c>
      <c r="D7" s="9">
        <v>2013</v>
      </c>
      <c r="F7" s="10">
        <v>2012</v>
      </c>
      <c r="G7" s="11"/>
      <c r="H7" s="10">
        <v>2012</v>
      </c>
      <c r="I7" s="11"/>
      <c r="J7" s="9">
        <v>2013</v>
      </c>
      <c r="L7" s="10">
        <v>2012</v>
      </c>
      <c r="M7" s="11"/>
      <c r="N7" s="10">
        <v>2012</v>
      </c>
    </row>
    <row r="8" spans="1:16" s="8" customFormat="1" ht="21" customHeight="1">
      <c r="B8" s="9"/>
      <c r="D8" s="8" t="s">
        <v>218</v>
      </c>
      <c r="F8" s="11" t="s">
        <v>220</v>
      </c>
      <c r="G8" s="11"/>
      <c r="H8" s="11" t="s">
        <v>220</v>
      </c>
      <c r="I8" s="11"/>
      <c r="J8" s="8" t="s">
        <v>218</v>
      </c>
      <c r="L8" s="11" t="s">
        <v>220</v>
      </c>
      <c r="M8" s="11"/>
      <c r="N8" s="11" t="s">
        <v>220</v>
      </c>
    </row>
    <row r="9" spans="1:16" s="8" customFormat="1" ht="21" customHeight="1">
      <c r="B9" s="9"/>
      <c r="D9" s="8" t="s">
        <v>219</v>
      </c>
      <c r="F9" s="11" t="s">
        <v>164</v>
      </c>
      <c r="G9" s="11"/>
      <c r="H9" s="11" t="s">
        <v>164</v>
      </c>
      <c r="I9" s="11"/>
      <c r="J9" s="8" t="s">
        <v>219</v>
      </c>
      <c r="L9" s="11" t="s">
        <v>164</v>
      </c>
      <c r="M9" s="11"/>
      <c r="N9" s="11" t="s">
        <v>164</v>
      </c>
    </row>
    <row r="10" spans="1:16" s="8" customFormat="1" ht="21" customHeight="1">
      <c r="A10" s="1" t="s">
        <v>4</v>
      </c>
      <c r="F10" s="12"/>
      <c r="H10" s="12"/>
      <c r="L10" s="12"/>
      <c r="N10" s="12"/>
    </row>
    <row r="11" spans="1:16" ht="21" customHeight="1">
      <c r="A11" s="1" t="s">
        <v>5</v>
      </c>
    </row>
    <row r="12" spans="1:16" ht="21" customHeight="1">
      <c r="A12" s="3" t="s">
        <v>6</v>
      </c>
      <c r="B12" s="13">
        <v>5</v>
      </c>
      <c r="D12" s="14">
        <v>571083</v>
      </c>
      <c r="F12" s="14">
        <v>571864</v>
      </c>
      <c r="H12" s="14">
        <v>478997</v>
      </c>
      <c r="I12" s="14"/>
      <c r="J12" s="14">
        <v>40692</v>
      </c>
      <c r="K12" s="14"/>
      <c r="L12" s="14">
        <v>53398</v>
      </c>
      <c r="M12" s="14"/>
      <c r="N12" s="14">
        <v>26153</v>
      </c>
      <c r="P12" s="4"/>
    </row>
    <row r="13" spans="1:16" ht="21" customHeight="1">
      <c r="A13" s="3" t="s">
        <v>97</v>
      </c>
      <c r="B13" s="13">
        <v>6</v>
      </c>
      <c r="D13" s="14">
        <v>522649</v>
      </c>
      <c r="F13" s="14">
        <v>523116</v>
      </c>
      <c r="H13" s="14">
        <v>479337</v>
      </c>
      <c r="I13" s="14"/>
      <c r="J13" s="14">
        <v>209949</v>
      </c>
      <c r="K13" s="14"/>
      <c r="L13" s="14">
        <v>183354</v>
      </c>
      <c r="M13" s="14"/>
      <c r="N13" s="14">
        <v>187414</v>
      </c>
    </row>
    <row r="14" spans="1:16" ht="21" customHeight="1">
      <c r="A14" s="3" t="s">
        <v>98</v>
      </c>
      <c r="B14" s="13"/>
      <c r="D14" s="14">
        <v>124276</v>
      </c>
      <c r="F14" s="14">
        <v>133424</v>
      </c>
      <c r="H14" s="14">
        <v>144840</v>
      </c>
      <c r="I14" s="14"/>
      <c r="J14" s="14">
        <v>67</v>
      </c>
      <c r="K14" s="14"/>
      <c r="L14" s="14">
        <v>105</v>
      </c>
      <c r="M14" s="14"/>
      <c r="N14" s="14">
        <v>224</v>
      </c>
    </row>
    <row r="15" spans="1:16" ht="21" customHeight="1">
      <c r="A15" s="3" t="s">
        <v>99</v>
      </c>
      <c r="B15" s="13">
        <v>8</v>
      </c>
      <c r="D15" s="14">
        <v>2306408</v>
      </c>
      <c r="F15" s="14">
        <v>2387510</v>
      </c>
      <c r="H15" s="14">
        <v>2631454</v>
      </c>
      <c r="I15" s="14"/>
      <c r="J15" s="14">
        <v>229644</v>
      </c>
      <c r="K15" s="14"/>
      <c r="L15" s="14">
        <v>245343</v>
      </c>
      <c r="M15" s="14"/>
      <c r="N15" s="14">
        <v>276088</v>
      </c>
    </row>
    <row r="16" spans="1:16" ht="21" customHeight="1">
      <c r="A16" s="3" t="s">
        <v>7</v>
      </c>
      <c r="B16" s="13"/>
      <c r="D16" s="17">
        <v>187322</v>
      </c>
      <c r="F16" s="17">
        <v>192237</v>
      </c>
      <c r="H16" s="17">
        <v>195934</v>
      </c>
      <c r="I16" s="14"/>
      <c r="J16" s="17">
        <v>37409</v>
      </c>
      <c r="K16" s="14"/>
      <c r="L16" s="17">
        <v>30970</v>
      </c>
      <c r="M16" s="14"/>
      <c r="N16" s="17">
        <v>16032</v>
      </c>
    </row>
    <row r="17" spans="1:16" ht="21" customHeight="1">
      <c r="A17" s="1" t="s">
        <v>8</v>
      </c>
      <c r="B17" s="13"/>
      <c r="D17" s="18">
        <f>SUM(D12:D16)</f>
        <v>3711738</v>
      </c>
      <c r="F17" s="18">
        <f>SUM(F12:F16)</f>
        <v>3808151</v>
      </c>
      <c r="G17" s="14"/>
      <c r="H17" s="18">
        <f>SUM(H12:H16)</f>
        <v>3930562</v>
      </c>
      <c r="I17" s="14"/>
      <c r="J17" s="18">
        <f>SUM(J12:J16)</f>
        <v>517761</v>
      </c>
      <c r="K17" s="14"/>
      <c r="L17" s="18">
        <f>SUM(L12:L16)</f>
        <v>513170</v>
      </c>
      <c r="M17" s="14"/>
      <c r="N17" s="18">
        <f>SUM(N12:N16)</f>
        <v>505911</v>
      </c>
    </row>
    <row r="18" spans="1:16" ht="21" customHeight="1">
      <c r="A18" s="1" t="s">
        <v>9</v>
      </c>
      <c r="B18" s="13"/>
      <c r="D18" s="4"/>
      <c r="J18" s="4"/>
    </row>
    <row r="19" spans="1:16" ht="21" customHeight="1">
      <c r="A19" s="3" t="s">
        <v>10</v>
      </c>
      <c r="B19" s="13"/>
      <c r="D19" s="15">
        <v>41</v>
      </c>
      <c r="F19" s="15">
        <v>0</v>
      </c>
      <c r="H19" s="15">
        <v>0</v>
      </c>
      <c r="J19" s="15">
        <v>0</v>
      </c>
      <c r="L19" s="15">
        <v>0</v>
      </c>
      <c r="N19" s="15">
        <v>0</v>
      </c>
      <c r="P19" s="4"/>
    </row>
    <row r="20" spans="1:16" ht="21" customHeight="1">
      <c r="A20" s="3" t="s">
        <v>173</v>
      </c>
      <c r="B20" s="13"/>
      <c r="D20" s="15">
        <v>2000</v>
      </c>
      <c r="F20" s="15">
        <v>2000</v>
      </c>
      <c r="H20" s="15">
        <v>0</v>
      </c>
      <c r="J20" s="4">
        <v>2000</v>
      </c>
      <c r="L20" s="4">
        <v>2000</v>
      </c>
      <c r="N20" s="15">
        <v>0</v>
      </c>
      <c r="P20" s="4"/>
    </row>
    <row r="21" spans="1:16" ht="21" customHeight="1">
      <c r="A21" s="3" t="s">
        <v>11</v>
      </c>
      <c r="B21" s="13">
        <v>9</v>
      </c>
      <c r="D21" s="4">
        <v>159277</v>
      </c>
      <c r="F21" s="4">
        <v>160078</v>
      </c>
      <c r="H21" s="4">
        <v>173032</v>
      </c>
      <c r="J21" s="4">
        <v>21457</v>
      </c>
      <c r="L21" s="4">
        <v>24890</v>
      </c>
      <c r="N21" s="4">
        <v>34859</v>
      </c>
    </row>
    <row r="22" spans="1:16" ht="21" customHeight="1">
      <c r="A22" s="3" t="s">
        <v>12</v>
      </c>
      <c r="B22" s="13">
        <v>10</v>
      </c>
      <c r="D22" s="15">
        <v>0</v>
      </c>
      <c r="F22" s="15">
        <v>0</v>
      </c>
      <c r="H22" s="15">
        <v>0</v>
      </c>
      <c r="J22" s="4">
        <v>3479025</v>
      </c>
      <c r="L22" s="4">
        <v>3479025</v>
      </c>
      <c r="N22" s="4">
        <v>3408568</v>
      </c>
    </row>
    <row r="23" spans="1:16" ht="21" customHeight="1">
      <c r="A23" s="3" t="s">
        <v>100</v>
      </c>
      <c r="B23" s="13">
        <v>11</v>
      </c>
      <c r="D23" s="15">
        <v>484913</v>
      </c>
      <c r="F23" s="15">
        <v>516305</v>
      </c>
      <c r="H23" s="4">
        <v>534049</v>
      </c>
      <c r="J23" s="15">
        <v>0</v>
      </c>
      <c r="L23" s="15">
        <v>0</v>
      </c>
      <c r="N23" s="15">
        <v>0</v>
      </c>
    </row>
    <row r="24" spans="1:16" ht="21" customHeight="1">
      <c r="A24" s="3" t="s">
        <v>101</v>
      </c>
      <c r="B24" s="13">
        <v>12</v>
      </c>
      <c r="D24" s="4">
        <v>577978</v>
      </c>
      <c r="F24" s="4">
        <v>544333</v>
      </c>
      <c r="H24" s="4">
        <v>318950</v>
      </c>
      <c r="J24" s="15">
        <v>0</v>
      </c>
      <c r="L24" s="15">
        <v>0</v>
      </c>
      <c r="N24" s="15">
        <v>0</v>
      </c>
    </row>
    <row r="25" spans="1:16" ht="21" customHeight="1">
      <c r="A25" s="3" t="s">
        <v>13</v>
      </c>
      <c r="B25" s="13">
        <v>7</v>
      </c>
      <c r="D25" s="15">
        <v>0</v>
      </c>
      <c r="F25" s="15">
        <v>0</v>
      </c>
      <c r="H25" s="15">
        <v>0</v>
      </c>
      <c r="J25" s="4">
        <v>1698901</v>
      </c>
      <c r="L25" s="4">
        <v>1690901</v>
      </c>
      <c r="N25" s="4">
        <v>1828351</v>
      </c>
    </row>
    <row r="26" spans="1:16" ht="21" customHeight="1">
      <c r="A26" s="3" t="s">
        <v>14</v>
      </c>
      <c r="B26" s="13">
        <v>7</v>
      </c>
      <c r="D26" s="15">
        <v>1440</v>
      </c>
      <c r="F26" s="15">
        <v>2093</v>
      </c>
      <c r="H26" s="4">
        <v>2819</v>
      </c>
      <c r="J26" s="4">
        <v>130</v>
      </c>
      <c r="L26" s="4">
        <v>163</v>
      </c>
      <c r="N26" s="4">
        <v>1721</v>
      </c>
    </row>
    <row r="27" spans="1:16" ht="21" customHeight="1">
      <c r="A27" s="3" t="s">
        <v>103</v>
      </c>
      <c r="B27" s="13"/>
      <c r="D27" s="4">
        <v>1076544</v>
      </c>
      <c r="F27" s="4">
        <v>1076544</v>
      </c>
      <c r="H27" s="4">
        <v>800340</v>
      </c>
      <c r="I27" s="15"/>
      <c r="J27" s="4">
        <v>169915</v>
      </c>
      <c r="L27" s="4">
        <v>169915</v>
      </c>
      <c r="N27" s="4">
        <v>81578</v>
      </c>
    </row>
    <row r="28" spans="1:16" ht="21" customHeight="1">
      <c r="A28" s="3" t="s">
        <v>102</v>
      </c>
      <c r="B28" s="13">
        <v>13</v>
      </c>
      <c r="D28" s="4">
        <v>12864828</v>
      </c>
      <c r="F28" s="4">
        <v>12819405</v>
      </c>
      <c r="H28" s="4">
        <v>13026583</v>
      </c>
      <c r="I28" s="19"/>
      <c r="J28" s="4">
        <v>173716</v>
      </c>
      <c r="K28" s="19"/>
      <c r="L28" s="4">
        <v>174392</v>
      </c>
      <c r="M28" s="19"/>
      <c r="N28" s="4">
        <v>256444</v>
      </c>
    </row>
    <row r="29" spans="1:16" ht="21" customHeight="1">
      <c r="A29" s="3" t="s">
        <v>189</v>
      </c>
      <c r="B29" s="13"/>
      <c r="D29" s="4">
        <v>220170</v>
      </c>
      <c r="F29" s="15">
        <v>242549</v>
      </c>
      <c r="H29" s="15">
        <v>247992</v>
      </c>
      <c r="I29" s="19"/>
      <c r="J29" s="4">
        <v>57525</v>
      </c>
      <c r="K29" s="19"/>
      <c r="L29" s="15">
        <v>59037</v>
      </c>
      <c r="M29" s="19"/>
      <c r="N29" s="15">
        <v>55925</v>
      </c>
    </row>
    <row r="30" spans="1:16" ht="21" customHeight="1">
      <c r="A30" s="3" t="s">
        <v>15</v>
      </c>
      <c r="B30" s="13"/>
      <c r="D30" s="4">
        <v>407904</v>
      </c>
      <c r="F30" s="4">
        <f>381304+26600</f>
        <v>407904</v>
      </c>
      <c r="H30" s="4">
        <f>381304+26600</f>
        <v>407904</v>
      </c>
      <c r="I30" s="21"/>
      <c r="J30" s="20">
        <v>0</v>
      </c>
      <c r="K30" s="21"/>
      <c r="L30" s="20">
        <v>0</v>
      </c>
      <c r="M30" s="21"/>
      <c r="N30" s="20">
        <v>0</v>
      </c>
      <c r="O30" s="22"/>
    </row>
    <row r="31" spans="1:16" ht="21" customHeight="1">
      <c r="A31" s="3" t="s">
        <v>104</v>
      </c>
      <c r="B31" s="13"/>
      <c r="D31" s="4">
        <v>22760</v>
      </c>
      <c r="F31" s="4">
        <v>24766</v>
      </c>
      <c r="H31" s="4">
        <v>26666</v>
      </c>
      <c r="I31" s="19"/>
      <c r="J31" s="20">
        <v>0</v>
      </c>
      <c r="K31" s="19"/>
      <c r="L31" s="20">
        <v>0</v>
      </c>
      <c r="M31" s="19"/>
      <c r="N31" s="20">
        <v>0</v>
      </c>
    </row>
    <row r="32" spans="1:16" ht="21" customHeight="1">
      <c r="A32" s="3" t="s">
        <v>16</v>
      </c>
      <c r="B32" s="13"/>
      <c r="D32" s="24">
        <v>69539</v>
      </c>
      <c r="F32" s="24">
        <v>69945</v>
      </c>
      <c r="H32" s="24">
        <v>70193</v>
      </c>
      <c r="I32" s="25"/>
      <c r="J32" s="24">
        <v>3027</v>
      </c>
      <c r="K32" s="25"/>
      <c r="L32" s="24">
        <v>3057</v>
      </c>
      <c r="M32" s="25"/>
      <c r="N32" s="24">
        <v>3132</v>
      </c>
    </row>
    <row r="33" spans="1:15" ht="21" customHeight="1">
      <c r="A33" s="1" t="s">
        <v>17</v>
      </c>
      <c r="B33" s="13"/>
      <c r="D33" s="24">
        <f>SUM(D19:D32)</f>
        <v>15887394</v>
      </c>
      <c r="F33" s="24">
        <f>SUM(F19:F32)</f>
        <v>15865922</v>
      </c>
      <c r="G33" s="19"/>
      <c r="H33" s="24">
        <f>SUM(H19:H32)</f>
        <v>15608528</v>
      </c>
      <c r="I33" s="19"/>
      <c r="J33" s="24">
        <f>SUM(J19:J32)</f>
        <v>5605696</v>
      </c>
      <c r="K33" s="19"/>
      <c r="L33" s="24">
        <f>SUM(L19:L32)</f>
        <v>5603380</v>
      </c>
      <c r="M33" s="19"/>
      <c r="N33" s="24">
        <f>SUM(N19:N32)</f>
        <v>5670578</v>
      </c>
      <c r="O33" s="22"/>
    </row>
    <row r="34" spans="1:15" ht="21" customHeight="1" thickBot="1">
      <c r="A34" s="1" t="s">
        <v>18</v>
      </c>
      <c r="B34" s="8"/>
      <c r="D34" s="26">
        <f>SUM(D17,D33)</f>
        <v>19599132</v>
      </c>
      <c r="F34" s="26">
        <f>SUM(F17,F33)</f>
        <v>19674073</v>
      </c>
      <c r="H34" s="26">
        <f>SUM(H17,H33)</f>
        <v>19539090</v>
      </c>
      <c r="J34" s="26">
        <f>SUM(J17,J33)</f>
        <v>6123457</v>
      </c>
      <c r="L34" s="26">
        <f>SUM(L17,L33)</f>
        <v>6116550</v>
      </c>
      <c r="N34" s="26">
        <f>SUM(N17,N33)</f>
        <v>6176489</v>
      </c>
    </row>
    <row r="35" spans="1:15" ht="21" customHeight="1" thickTop="1"/>
    <row r="37" spans="1:15" ht="21" customHeight="1">
      <c r="A37" s="3" t="s">
        <v>19</v>
      </c>
    </row>
    <row r="38" spans="1:15" s="1" customFormat="1" ht="18.2" customHeight="1">
      <c r="A38" s="1" t="s">
        <v>0</v>
      </c>
      <c r="F38" s="2"/>
      <c r="H38" s="2"/>
      <c r="L38" s="2"/>
      <c r="N38" s="2"/>
    </row>
    <row r="39" spans="1:15" s="1" customFormat="1" ht="18.2" customHeight="1">
      <c r="A39" s="1" t="s">
        <v>174</v>
      </c>
      <c r="F39" s="2"/>
      <c r="H39" s="2"/>
      <c r="L39" s="2"/>
      <c r="N39" s="2"/>
    </row>
    <row r="40" spans="1:15" s="1" customFormat="1" ht="18.2" customHeight="1">
      <c r="A40" s="1" t="s">
        <v>169</v>
      </c>
      <c r="F40" s="2"/>
      <c r="H40" s="2"/>
      <c r="L40" s="2"/>
      <c r="N40" s="2"/>
    </row>
    <row r="41" spans="1:15" s="8" customFormat="1" ht="18.2" customHeight="1">
      <c r="F41" s="4"/>
      <c r="G41" s="3"/>
      <c r="H41" s="4"/>
      <c r="I41" s="3"/>
      <c r="J41" s="3"/>
      <c r="K41" s="3"/>
      <c r="L41" s="5"/>
      <c r="M41" s="3"/>
      <c r="N41" s="5" t="s">
        <v>148</v>
      </c>
    </row>
    <row r="42" spans="1:15" s="6" customFormat="1" ht="18.2" customHeight="1">
      <c r="D42" s="97" t="s">
        <v>1</v>
      </c>
      <c r="E42" s="97"/>
      <c r="F42" s="97"/>
      <c r="G42" s="97"/>
      <c r="H42" s="97"/>
      <c r="J42" s="97" t="s">
        <v>2</v>
      </c>
      <c r="K42" s="97"/>
      <c r="L42" s="97"/>
      <c r="M42" s="97"/>
      <c r="N42" s="97"/>
    </row>
    <row r="43" spans="1:15" s="6" customFormat="1" ht="18.2" customHeight="1">
      <c r="D43" s="63" t="s">
        <v>194</v>
      </c>
      <c r="E43" s="59"/>
      <c r="F43" s="63" t="s">
        <v>150</v>
      </c>
      <c r="G43" s="59"/>
      <c r="H43" s="64" t="s">
        <v>151</v>
      </c>
      <c r="J43" s="63" t="s">
        <v>194</v>
      </c>
      <c r="K43" s="59"/>
      <c r="L43" s="63" t="s">
        <v>150</v>
      </c>
      <c r="M43" s="59"/>
      <c r="N43" s="64" t="s">
        <v>151</v>
      </c>
    </row>
    <row r="44" spans="1:15" s="8" customFormat="1" ht="18.2" customHeight="1">
      <c r="B44" s="9" t="s">
        <v>3</v>
      </c>
      <c r="D44" s="9">
        <v>2013</v>
      </c>
      <c r="F44" s="10">
        <v>2012</v>
      </c>
      <c r="G44" s="11"/>
      <c r="H44" s="10">
        <v>2012</v>
      </c>
      <c r="I44" s="11"/>
      <c r="J44" s="9">
        <v>2013</v>
      </c>
      <c r="L44" s="10">
        <v>2012</v>
      </c>
      <c r="M44" s="11"/>
      <c r="N44" s="10">
        <v>2012</v>
      </c>
    </row>
    <row r="45" spans="1:15" s="8" customFormat="1" ht="21" customHeight="1">
      <c r="B45" s="9"/>
      <c r="D45" s="8" t="s">
        <v>218</v>
      </c>
      <c r="F45" s="11" t="s">
        <v>220</v>
      </c>
      <c r="G45" s="11"/>
      <c r="H45" s="11" t="s">
        <v>220</v>
      </c>
      <c r="I45" s="11"/>
      <c r="J45" s="8" t="s">
        <v>218</v>
      </c>
      <c r="L45" s="11" t="s">
        <v>220</v>
      </c>
      <c r="M45" s="11"/>
      <c r="N45" s="11" t="s">
        <v>220</v>
      </c>
    </row>
    <row r="46" spans="1:15" s="8" customFormat="1" ht="21" customHeight="1">
      <c r="B46" s="9"/>
      <c r="D46" s="8" t="s">
        <v>219</v>
      </c>
      <c r="F46" s="11" t="s">
        <v>164</v>
      </c>
      <c r="G46" s="11"/>
      <c r="H46" s="11" t="s">
        <v>164</v>
      </c>
      <c r="I46" s="11"/>
      <c r="J46" s="8" t="s">
        <v>219</v>
      </c>
      <c r="L46" s="11" t="s">
        <v>164</v>
      </c>
      <c r="M46" s="11"/>
      <c r="N46" s="11" t="s">
        <v>164</v>
      </c>
    </row>
    <row r="47" spans="1:15" ht="18.2" customHeight="1">
      <c r="A47" s="1" t="s">
        <v>20</v>
      </c>
    </row>
    <row r="48" spans="1:15" ht="18.2" customHeight="1">
      <c r="A48" s="1" t="s">
        <v>21</v>
      </c>
    </row>
    <row r="49" spans="1:14" ht="18.2" customHeight="1">
      <c r="A49" s="3" t="s">
        <v>22</v>
      </c>
      <c r="B49" s="13">
        <v>14</v>
      </c>
      <c r="D49" s="23">
        <v>5000</v>
      </c>
      <c r="E49" s="23"/>
      <c r="F49" s="23">
        <v>0</v>
      </c>
      <c r="G49" s="23"/>
      <c r="H49" s="23">
        <v>710000</v>
      </c>
      <c r="I49" s="4"/>
      <c r="J49" s="4">
        <v>5000</v>
      </c>
      <c r="K49" s="4"/>
      <c r="L49" s="23">
        <v>0</v>
      </c>
      <c r="M49" s="4"/>
      <c r="N49" s="4">
        <v>410000</v>
      </c>
    </row>
    <row r="50" spans="1:14" ht="18.2" customHeight="1">
      <c r="A50" s="3" t="s">
        <v>105</v>
      </c>
      <c r="B50" s="13">
        <v>15</v>
      </c>
      <c r="D50" s="4">
        <v>612412</v>
      </c>
      <c r="E50" s="4"/>
      <c r="F50" s="4">
        <v>690935</v>
      </c>
      <c r="G50" s="4"/>
      <c r="H50" s="4">
        <v>712363</v>
      </c>
      <c r="I50" s="4"/>
      <c r="J50" s="4">
        <v>56283</v>
      </c>
      <c r="K50" s="4"/>
      <c r="L50" s="4">
        <v>60901</v>
      </c>
      <c r="M50" s="4"/>
      <c r="N50" s="4">
        <v>133217</v>
      </c>
    </row>
    <row r="51" spans="1:14" ht="18.2" customHeight="1">
      <c r="A51" s="3" t="s">
        <v>23</v>
      </c>
      <c r="B51" s="8"/>
      <c r="D51" s="4"/>
      <c r="E51" s="4"/>
      <c r="G51" s="4"/>
      <c r="I51" s="4"/>
      <c r="J51" s="4"/>
      <c r="K51" s="4"/>
      <c r="M51" s="4"/>
    </row>
    <row r="52" spans="1:14" ht="18.2" customHeight="1">
      <c r="A52" s="3" t="s">
        <v>24</v>
      </c>
      <c r="B52" s="13">
        <v>17</v>
      </c>
      <c r="D52" s="4">
        <v>416613</v>
      </c>
      <c r="E52" s="4"/>
      <c r="F52" s="4">
        <v>422951</v>
      </c>
      <c r="G52" s="4"/>
      <c r="H52" s="4">
        <v>356523</v>
      </c>
      <c r="I52" s="4"/>
      <c r="J52" s="4">
        <v>70000</v>
      </c>
      <c r="K52" s="4"/>
      <c r="L52" s="4">
        <v>70000</v>
      </c>
      <c r="M52" s="4"/>
      <c r="N52" s="4">
        <v>70000</v>
      </c>
    </row>
    <row r="53" spans="1:14" ht="18.2" customHeight="1">
      <c r="A53" s="3" t="s">
        <v>165</v>
      </c>
      <c r="B53" s="13"/>
      <c r="D53" s="4">
        <v>23831</v>
      </c>
      <c r="E53" s="23"/>
      <c r="F53" s="23">
        <v>12531</v>
      </c>
      <c r="G53" s="23"/>
      <c r="H53" s="23">
        <v>44432</v>
      </c>
      <c r="I53" s="4"/>
      <c r="J53" s="23">
        <v>0</v>
      </c>
      <c r="K53" s="23"/>
      <c r="L53" s="23">
        <v>0</v>
      </c>
      <c r="M53" s="4"/>
      <c r="N53" s="23">
        <v>0</v>
      </c>
    </row>
    <row r="54" spans="1:14" ht="18.2" customHeight="1">
      <c r="A54" s="3" t="s">
        <v>157</v>
      </c>
      <c r="B54" s="13"/>
      <c r="D54" s="4">
        <v>338121</v>
      </c>
      <c r="E54" s="4"/>
      <c r="F54" s="4">
        <v>356004</v>
      </c>
      <c r="G54" s="4"/>
      <c r="H54" s="4">
        <v>377740</v>
      </c>
      <c r="I54" s="4"/>
      <c r="J54" s="4">
        <v>18647</v>
      </c>
      <c r="K54" s="4"/>
      <c r="L54" s="4">
        <v>23263</v>
      </c>
      <c r="M54" s="4"/>
      <c r="N54" s="4">
        <v>142796</v>
      </c>
    </row>
    <row r="55" spans="1:14" ht="18.2" customHeight="1">
      <c r="A55" s="3" t="s">
        <v>25</v>
      </c>
      <c r="B55" s="13">
        <v>16</v>
      </c>
      <c r="D55" s="24">
        <v>162699</v>
      </c>
      <c r="F55" s="24">
        <v>129057</v>
      </c>
      <c r="H55" s="24">
        <v>139753</v>
      </c>
      <c r="I55" s="4"/>
      <c r="J55" s="24">
        <v>3859</v>
      </c>
      <c r="K55" s="4"/>
      <c r="L55" s="24">
        <v>5808</v>
      </c>
      <c r="M55" s="4"/>
      <c r="N55" s="24">
        <v>8986</v>
      </c>
    </row>
    <row r="56" spans="1:14" ht="18.2" customHeight="1">
      <c r="A56" s="1" t="s">
        <v>26</v>
      </c>
      <c r="B56" s="13"/>
      <c r="D56" s="84">
        <f>SUM(D49:D55)</f>
        <v>1558676</v>
      </c>
      <c r="F56" s="84">
        <f>SUM(F49:F55)</f>
        <v>1611478</v>
      </c>
      <c r="G56" s="4"/>
      <c r="H56" s="84">
        <f>SUM(H49:H55)</f>
        <v>2340811</v>
      </c>
      <c r="I56" s="4"/>
      <c r="J56" s="84">
        <f>SUM(J49:J55)</f>
        <v>153789</v>
      </c>
      <c r="K56" s="4"/>
      <c r="L56" s="84">
        <f>SUM(L49:L55)</f>
        <v>159972</v>
      </c>
      <c r="M56" s="4"/>
      <c r="N56" s="84">
        <f>SUM(N49:N55)</f>
        <v>764999</v>
      </c>
    </row>
    <row r="57" spans="1:14" ht="18.2" customHeight="1">
      <c r="A57" s="1" t="s">
        <v>27</v>
      </c>
      <c r="B57" s="13"/>
      <c r="D57" s="4"/>
      <c r="G57" s="4"/>
      <c r="I57" s="4"/>
      <c r="J57" s="4"/>
      <c r="K57" s="4"/>
      <c r="M57" s="4"/>
    </row>
    <row r="58" spans="1:14" ht="18.2" customHeight="1">
      <c r="A58" s="3" t="s">
        <v>175</v>
      </c>
      <c r="B58" s="13">
        <v>7</v>
      </c>
      <c r="D58" s="23">
        <v>0</v>
      </c>
      <c r="F58" s="23">
        <v>0</v>
      </c>
      <c r="H58" s="23">
        <v>0</v>
      </c>
      <c r="I58" s="4"/>
      <c r="J58" s="4">
        <v>712650</v>
      </c>
      <c r="K58" s="4"/>
      <c r="L58" s="4">
        <v>669650</v>
      </c>
      <c r="M58" s="4"/>
      <c r="N58" s="4">
        <v>11200</v>
      </c>
    </row>
    <row r="59" spans="1:14" ht="18.2" customHeight="1">
      <c r="A59" s="3" t="s">
        <v>28</v>
      </c>
      <c r="B59" s="13"/>
      <c r="D59" s="15"/>
      <c r="F59" s="15"/>
      <c r="H59" s="15"/>
      <c r="I59" s="4"/>
      <c r="J59" s="4"/>
      <c r="K59" s="4"/>
      <c r="M59" s="4"/>
    </row>
    <row r="60" spans="1:14" ht="18.2" customHeight="1">
      <c r="A60" s="3" t="s">
        <v>29</v>
      </c>
      <c r="B60" s="13">
        <v>17</v>
      </c>
      <c r="D60" s="14">
        <v>2894826</v>
      </c>
      <c r="F60" s="14">
        <v>2974326</v>
      </c>
      <c r="H60" s="14">
        <v>2134281</v>
      </c>
      <c r="I60" s="4"/>
      <c r="J60" s="4">
        <v>157500</v>
      </c>
      <c r="K60" s="4"/>
      <c r="L60" s="4">
        <v>175000</v>
      </c>
      <c r="M60" s="4"/>
      <c r="N60" s="4">
        <v>245000</v>
      </c>
    </row>
    <row r="61" spans="1:14" ht="18.2" customHeight="1">
      <c r="A61" s="3" t="s">
        <v>106</v>
      </c>
      <c r="B61" s="13"/>
      <c r="D61" s="14">
        <v>54688</v>
      </c>
      <c r="F61" s="14">
        <v>53462</v>
      </c>
      <c r="H61" s="14">
        <v>120857</v>
      </c>
      <c r="I61" s="4"/>
      <c r="J61" s="4">
        <v>10233</v>
      </c>
      <c r="K61" s="4"/>
      <c r="L61" s="4">
        <v>9884</v>
      </c>
      <c r="M61" s="4"/>
      <c r="N61" s="4">
        <v>33597</v>
      </c>
    </row>
    <row r="62" spans="1:14" ht="18.2" customHeight="1">
      <c r="A62" s="3" t="s">
        <v>190</v>
      </c>
      <c r="B62" s="13"/>
      <c r="D62" s="14">
        <v>2528790</v>
      </c>
      <c r="F62" s="23">
        <v>2528082</v>
      </c>
      <c r="H62" s="23">
        <v>2504426</v>
      </c>
      <c r="I62" s="4"/>
      <c r="J62" s="4">
        <v>140519</v>
      </c>
      <c r="K62" s="4"/>
      <c r="L62" s="23">
        <v>138283</v>
      </c>
      <c r="M62" s="4"/>
      <c r="N62" s="23">
        <v>122872</v>
      </c>
    </row>
    <row r="63" spans="1:14" ht="18.2" customHeight="1">
      <c r="A63" s="3" t="s">
        <v>30</v>
      </c>
      <c r="B63" s="13"/>
      <c r="D63" s="17">
        <v>91568</v>
      </c>
      <c r="F63" s="17">
        <v>91161</v>
      </c>
      <c r="H63" s="17">
        <v>79455</v>
      </c>
      <c r="I63" s="4"/>
      <c r="J63" s="24">
        <v>9005</v>
      </c>
      <c r="K63" s="4"/>
      <c r="L63" s="24">
        <v>11809</v>
      </c>
      <c r="M63" s="4"/>
      <c r="N63" s="24">
        <v>11488</v>
      </c>
    </row>
    <row r="64" spans="1:14" ht="18.2" customHeight="1">
      <c r="A64" s="1" t="s">
        <v>31</v>
      </c>
      <c r="B64" s="13"/>
      <c r="D64" s="24">
        <f>SUM(D58:D63)</f>
        <v>5569872</v>
      </c>
      <c r="F64" s="24">
        <f>SUM(F58:F63)</f>
        <v>5647031</v>
      </c>
      <c r="G64" s="4"/>
      <c r="H64" s="24">
        <f>SUM(H58:H63)</f>
        <v>4839019</v>
      </c>
      <c r="I64" s="4"/>
      <c r="J64" s="84">
        <f>SUM(J58:J63)</f>
        <v>1029907</v>
      </c>
      <c r="K64" s="4"/>
      <c r="L64" s="84">
        <f>SUM(L58:L63)</f>
        <v>1004626</v>
      </c>
      <c r="M64" s="4"/>
      <c r="N64" s="84">
        <f>SUM(N58:N63)</f>
        <v>424157</v>
      </c>
    </row>
    <row r="65" spans="1:15" ht="18.2" customHeight="1">
      <c r="A65" s="1" t="s">
        <v>32</v>
      </c>
      <c r="B65" s="13"/>
      <c r="D65" s="24">
        <f>SUM(D56:D63)</f>
        <v>7128548</v>
      </c>
      <c r="F65" s="24">
        <f>SUM(F56:F63)</f>
        <v>7258509</v>
      </c>
      <c r="G65" s="4"/>
      <c r="H65" s="24">
        <f>SUM(H56:H63)</f>
        <v>7179830</v>
      </c>
      <c r="I65" s="4"/>
      <c r="J65" s="24">
        <f>SUM(J56:J63)</f>
        <v>1183696</v>
      </c>
      <c r="K65" s="4"/>
      <c r="L65" s="24">
        <f>SUM(L56:L63)</f>
        <v>1164598</v>
      </c>
      <c r="M65" s="4"/>
      <c r="N65" s="24">
        <f>SUM(N56:N63)</f>
        <v>1189156</v>
      </c>
    </row>
    <row r="66" spans="1:15" ht="18.2" customHeight="1">
      <c r="A66" s="1" t="s">
        <v>33</v>
      </c>
      <c r="B66" s="13"/>
      <c r="D66" s="4"/>
      <c r="G66" s="4"/>
      <c r="I66" s="4"/>
      <c r="J66" s="4"/>
      <c r="K66" s="4"/>
      <c r="M66" s="4"/>
    </row>
    <row r="67" spans="1:15" ht="18.2" customHeight="1">
      <c r="A67" s="3" t="s">
        <v>34</v>
      </c>
      <c r="B67" s="13"/>
      <c r="D67" s="4"/>
      <c r="G67" s="4"/>
      <c r="I67" s="4"/>
      <c r="J67" s="4"/>
      <c r="K67" s="4"/>
      <c r="M67" s="4"/>
    </row>
    <row r="68" spans="1:15" ht="18.2" customHeight="1">
      <c r="A68" s="3" t="s">
        <v>35</v>
      </c>
      <c r="B68" s="13"/>
      <c r="D68" s="4"/>
      <c r="G68" s="4"/>
      <c r="I68" s="4"/>
      <c r="J68" s="4"/>
      <c r="K68" s="4"/>
      <c r="M68" s="4"/>
    </row>
    <row r="69" spans="1:15" ht="18.2" customHeight="1" thickBot="1">
      <c r="A69" s="3" t="s">
        <v>36</v>
      </c>
      <c r="B69" s="13"/>
      <c r="D69" s="26">
        <v>2116754</v>
      </c>
      <c r="F69" s="26">
        <v>2116754</v>
      </c>
      <c r="G69" s="28"/>
      <c r="H69" s="26">
        <v>2116754</v>
      </c>
      <c r="I69" s="28"/>
      <c r="J69" s="26">
        <v>2116754</v>
      </c>
      <c r="K69" s="28"/>
      <c r="L69" s="26">
        <v>2116754</v>
      </c>
      <c r="M69" s="4"/>
      <c r="N69" s="26">
        <v>2116754</v>
      </c>
    </row>
    <row r="70" spans="1:15" ht="18.2" customHeight="1" thickTop="1">
      <c r="A70" s="3" t="s">
        <v>37</v>
      </c>
      <c r="B70" s="13"/>
      <c r="D70" s="4"/>
      <c r="G70" s="4"/>
      <c r="J70" s="4"/>
    </row>
    <row r="71" spans="1:15" ht="18.2" customHeight="1">
      <c r="A71" s="3" t="s">
        <v>38</v>
      </c>
      <c r="B71" s="13"/>
      <c r="D71" s="4">
        <v>1666827</v>
      </c>
      <c r="F71" s="4">
        <v>1666827</v>
      </c>
      <c r="H71" s="4">
        <v>1666827</v>
      </c>
      <c r="I71" s="4"/>
      <c r="J71" s="4">
        <v>1666827</v>
      </c>
      <c r="K71" s="4"/>
      <c r="L71" s="4">
        <v>1666827</v>
      </c>
      <c r="M71" s="4"/>
      <c r="N71" s="4">
        <v>1666827</v>
      </c>
    </row>
    <row r="72" spans="1:15" ht="18.2" customHeight="1">
      <c r="A72" s="3" t="s">
        <v>39</v>
      </c>
      <c r="B72" s="13"/>
      <c r="D72" s="4">
        <v>2062461</v>
      </c>
      <c r="F72" s="4">
        <v>2062461</v>
      </c>
      <c r="H72" s="4">
        <v>2062461</v>
      </c>
      <c r="I72" s="4"/>
      <c r="J72" s="4">
        <v>2062461</v>
      </c>
      <c r="K72" s="4"/>
      <c r="L72" s="4">
        <v>2062461</v>
      </c>
      <c r="M72" s="4"/>
      <c r="N72" s="4">
        <v>2062461</v>
      </c>
    </row>
    <row r="73" spans="1:15" ht="18.2" customHeight="1">
      <c r="A73" s="3" t="s">
        <v>40</v>
      </c>
      <c r="B73" s="13"/>
      <c r="D73" s="4">
        <v>568131</v>
      </c>
      <c r="F73" s="4">
        <v>568131</v>
      </c>
      <c r="H73" s="4">
        <v>568131</v>
      </c>
      <c r="I73" s="4"/>
      <c r="J73" s="15">
        <v>0</v>
      </c>
      <c r="K73" s="4"/>
      <c r="L73" s="15">
        <v>0</v>
      </c>
      <c r="M73" s="4"/>
      <c r="N73" s="15">
        <v>0</v>
      </c>
    </row>
    <row r="74" spans="1:15" ht="18.2" customHeight="1">
      <c r="A74" s="3" t="s">
        <v>41</v>
      </c>
      <c r="B74" s="13"/>
      <c r="D74" s="4"/>
      <c r="I74" s="4"/>
      <c r="J74" s="4"/>
      <c r="K74" s="4"/>
      <c r="M74" s="4"/>
    </row>
    <row r="75" spans="1:15" ht="18.2" customHeight="1">
      <c r="A75" s="3" t="s">
        <v>42</v>
      </c>
      <c r="B75" s="13"/>
      <c r="D75" s="28">
        <v>211675</v>
      </c>
      <c r="E75" s="25"/>
      <c r="F75" s="28">
        <v>211675</v>
      </c>
      <c r="G75" s="25"/>
      <c r="H75" s="28">
        <v>211675</v>
      </c>
      <c r="I75" s="28"/>
      <c r="J75" s="28">
        <v>211675</v>
      </c>
      <c r="K75" s="28"/>
      <c r="L75" s="28">
        <v>211675</v>
      </c>
      <c r="M75" s="28"/>
      <c r="N75" s="28">
        <v>211675</v>
      </c>
    </row>
    <row r="76" spans="1:15" ht="18.2" customHeight="1">
      <c r="A76" s="3" t="s">
        <v>43</v>
      </c>
      <c r="B76" s="13"/>
      <c r="D76" s="28">
        <v>2507298</v>
      </c>
      <c r="E76" s="25"/>
      <c r="F76" s="28">
        <f>3544790-1103701</f>
        <v>2441089</v>
      </c>
      <c r="G76" s="25"/>
      <c r="H76" s="28">
        <f>3447854-1071056</f>
        <v>2376798</v>
      </c>
      <c r="I76" s="28"/>
      <c r="J76" s="28">
        <v>853213</v>
      </c>
      <c r="K76" s="28"/>
      <c r="L76" s="28">
        <v>865404</v>
      </c>
      <c r="M76" s="28"/>
      <c r="N76" s="28">
        <v>907343</v>
      </c>
    </row>
    <row r="77" spans="1:15" ht="18.2" customHeight="1">
      <c r="A77" s="3" t="s">
        <v>110</v>
      </c>
      <c r="B77" s="13"/>
      <c r="D77" s="24">
        <v>5179787</v>
      </c>
      <c r="E77" s="25"/>
      <c r="F77" s="24">
        <f>6347885-1155608</f>
        <v>5192277</v>
      </c>
      <c r="G77" s="25"/>
      <c r="H77" s="24">
        <f>6349402-1159511</f>
        <v>5189891</v>
      </c>
      <c r="I77" s="28"/>
      <c r="J77" s="24">
        <v>145585</v>
      </c>
      <c r="K77" s="28"/>
      <c r="L77" s="24">
        <v>145585</v>
      </c>
      <c r="M77" s="28"/>
      <c r="N77" s="24">
        <v>139027</v>
      </c>
      <c r="O77" s="92"/>
    </row>
    <row r="78" spans="1:15" ht="18.2" customHeight="1">
      <c r="A78" s="3" t="s">
        <v>137</v>
      </c>
      <c r="B78" s="13"/>
      <c r="D78" s="4">
        <f>SUM(D71:D77)</f>
        <v>12196179</v>
      </c>
      <c r="F78" s="4">
        <f>SUM(F71:F77)</f>
        <v>12142460</v>
      </c>
      <c r="G78" s="4"/>
      <c r="H78" s="4">
        <f>SUM(H71:H77)</f>
        <v>12075783</v>
      </c>
      <c r="I78" s="4"/>
      <c r="J78" s="4">
        <f>SUM(J71:J77)</f>
        <v>4939761</v>
      </c>
      <c r="K78" s="4"/>
      <c r="L78" s="4">
        <f>SUM(L71:L77)</f>
        <v>4951952</v>
      </c>
      <c r="M78" s="4"/>
      <c r="N78" s="4">
        <f>SUM(N71:N77)</f>
        <v>4987333</v>
      </c>
      <c r="O78" s="51"/>
    </row>
    <row r="79" spans="1:15" ht="18.2" customHeight="1">
      <c r="A79" s="3" t="s">
        <v>166</v>
      </c>
      <c r="B79" s="13"/>
      <c r="D79" s="4"/>
      <c r="G79" s="4"/>
      <c r="I79" s="4"/>
      <c r="J79" s="4"/>
      <c r="K79" s="4"/>
      <c r="M79" s="4"/>
    </row>
    <row r="80" spans="1:15" ht="18.2" customHeight="1">
      <c r="A80" s="3" t="s">
        <v>167</v>
      </c>
      <c r="B80" s="8"/>
      <c r="D80" s="24">
        <v>274405</v>
      </c>
      <c r="F80" s="24">
        <f>272728+376</f>
        <v>273104</v>
      </c>
      <c r="H80" s="24">
        <f>282744+733</f>
        <v>283477</v>
      </c>
      <c r="I80" s="4"/>
      <c r="J80" s="27">
        <v>0</v>
      </c>
      <c r="K80" s="4"/>
      <c r="L80" s="27">
        <v>0</v>
      </c>
      <c r="M80" s="15"/>
      <c r="N80" s="27">
        <v>0</v>
      </c>
    </row>
    <row r="81" spans="1:14" ht="18.2" customHeight="1">
      <c r="A81" s="1" t="s">
        <v>44</v>
      </c>
      <c r="B81" s="8"/>
      <c r="D81" s="24">
        <f>SUM(D78:D80)</f>
        <v>12470584</v>
      </c>
      <c r="F81" s="24">
        <f>SUM(F78:F80)</f>
        <v>12415564</v>
      </c>
      <c r="G81" s="4"/>
      <c r="H81" s="24">
        <f>SUM(H78:H80)</f>
        <v>12359260</v>
      </c>
      <c r="I81" s="4"/>
      <c r="J81" s="24">
        <f>SUM(J78:J80)</f>
        <v>4939761</v>
      </c>
      <c r="K81" s="4"/>
      <c r="L81" s="24">
        <f>SUM(L78:L80)</f>
        <v>4951952</v>
      </c>
      <c r="M81" s="4"/>
      <c r="N81" s="24">
        <f>SUM(N78:N80)</f>
        <v>4987333</v>
      </c>
    </row>
    <row r="82" spans="1:14" ht="18.2" customHeight="1" thickBot="1">
      <c r="A82" s="1" t="s">
        <v>45</v>
      </c>
      <c r="D82" s="26">
        <f>SUM(D65,D81)</f>
        <v>19599132</v>
      </c>
      <c r="F82" s="26">
        <f>SUM(F65,F81)</f>
        <v>19674073</v>
      </c>
      <c r="G82" s="4"/>
      <c r="H82" s="26">
        <f>SUM(H65,H81)</f>
        <v>19539090</v>
      </c>
      <c r="I82" s="4"/>
      <c r="J82" s="26">
        <f>SUM(J65,J81)</f>
        <v>6123457</v>
      </c>
      <c r="K82" s="4"/>
      <c r="L82" s="26">
        <f>SUM(L65,L81)</f>
        <v>6116550</v>
      </c>
      <c r="M82" s="4"/>
      <c r="N82" s="26">
        <f>SUM(N65,N81)</f>
        <v>6176489</v>
      </c>
    </row>
    <row r="83" spans="1:14" ht="13.5" customHeight="1" thickTop="1">
      <c r="D83" s="29">
        <f>SUM(D82-D34)</f>
        <v>0</v>
      </c>
      <c r="F83" s="29">
        <f>SUM(F82-F34)</f>
        <v>0</v>
      </c>
      <c r="G83" s="29"/>
      <c r="H83" s="29">
        <f>SUM(H82-H34)</f>
        <v>0</v>
      </c>
      <c r="I83" s="29"/>
      <c r="J83" s="29">
        <f>SUM(J82-J34)</f>
        <v>0</v>
      </c>
      <c r="K83" s="29"/>
      <c r="L83" s="29">
        <f>SUM(L82-L34)</f>
        <v>0</v>
      </c>
      <c r="M83" s="29"/>
      <c r="N83" s="29">
        <f>SUM(N82-N34)</f>
        <v>0</v>
      </c>
    </row>
    <row r="84" spans="1:14" ht="18.2" customHeight="1">
      <c r="A84" s="3" t="s">
        <v>19</v>
      </c>
    </row>
    <row r="85" spans="1:14" ht="18.2" customHeight="1">
      <c r="H85" s="29"/>
    </row>
    <row r="86" spans="1:14" s="79" customFormat="1" ht="19.5">
      <c r="A86" s="78"/>
    </row>
    <row r="87" spans="1:14" s="79" customFormat="1" ht="19.5">
      <c r="A87" s="80"/>
    </row>
    <row r="88" spans="1:14" s="79" customFormat="1" ht="19.5">
      <c r="B88" s="3" t="s">
        <v>168</v>
      </c>
    </row>
    <row r="89" spans="1:14" s="79" customFormat="1" ht="19.5">
      <c r="A89" s="78"/>
    </row>
    <row r="90" spans="1:14" s="1" customFormat="1" ht="21" customHeight="1">
      <c r="A90" s="3"/>
      <c r="B90" s="3"/>
      <c r="C90" s="3"/>
      <c r="D90" s="3"/>
      <c r="E90" s="3"/>
      <c r="F90" s="4"/>
      <c r="G90" s="4"/>
      <c r="H90" s="4"/>
      <c r="I90" s="4"/>
      <c r="J90" s="4"/>
      <c r="K90" s="4"/>
      <c r="L90" s="4"/>
      <c r="M90" s="4"/>
      <c r="N90" s="4"/>
    </row>
    <row r="91" spans="1:14" ht="21" customHeight="1">
      <c r="F91" s="3"/>
      <c r="H91" s="3"/>
      <c r="L91" s="3"/>
      <c r="N91" s="3"/>
    </row>
    <row r="92" spans="1:14" ht="21" customHeight="1">
      <c r="B92" s="39"/>
      <c r="F92" s="40"/>
      <c r="H92" s="40"/>
      <c r="L92" s="40"/>
      <c r="N92" s="40"/>
    </row>
    <row r="93" spans="1:14" ht="21" customHeight="1">
      <c r="A93" s="1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</row>
    <row r="95" spans="1:14" ht="21" customHeight="1">
      <c r="G95" s="4"/>
      <c r="I95" s="4"/>
      <c r="J95" s="4"/>
      <c r="K95" s="4"/>
      <c r="M95" s="4"/>
    </row>
    <row r="96" spans="1:14" ht="21" customHeight="1">
      <c r="G96" s="4"/>
      <c r="I96" s="4"/>
      <c r="J96" s="4"/>
      <c r="K96" s="4"/>
      <c r="M96" s="4"/>
    </row>
    <row r="97" spans="1:16" ht="21" customHeight="1">
      <c r="G97" s="4"/>
      <c r="I97" s="4"/>
      <c r="J97" s="4"/>
      <c r="K97" s="4"/>
      <c r="M97" s="4"/>
    </row>
    <row r="98" spans="1:16" ht="21" customHeight="1">
      <c r="G98" s="4"/>
      <c r="I98" s="4"/>
      <c r="J98" s="4"/>
      <c r="K98" s="4"/>
      <c r="M98" s="4"/>
    </row>
    <row r="99" spans="1:16" ht="21" customHeight="1">
      <c r="A99" s="1"/>
      <c r="G99" s="4"/>
      <c r="I99" s="4"/>
      <c r="J99" s="4"/>
      <c r="K99" s="4"/>
      <c r="M99" s="4"/>
    </row>
    <row r="100" spans="1:16" ht="21" customHeight="1">
      <c r="G100" s="4"/>
      <c r="I100" s="4"/>
      <c r="J100" s="4"/>
      <c r="K100" s="4"/>
      <c r="M100" s="4"/>
    </row>
    <row r="101" spans="1:16" ht="21" customHeight="1">
      <c r="G101" s="4"/>
      <c r="I101" s="4"/>
      <c r="J101" s="4"/>
      <c r="K101" s="4"/>
      <c r="M101" s="4"/>
    </row>
    <row r="102" spans="1:16" ht="21" customHeight="1">
      <c r="G102" s="4"/>
      <c r="I102" s="4"/>
      <c r="J102" s="4"/>
      <c r="K102" s="4"/>
      <c r="M102" s="4"/>
    </row>
    <row r="103" spans="1:16" s="4" customFormat="1" ht="21" customHeight="1">
      <c r="A103" s="3"/>
      <c r="B103" s="3"/>
      <c r="C103" s="3"/>
      <c r="D103" s="3"/>
      <c r="E103" s="3"/>
      <c r="O103" s="3"/>
      <c r="P103" s="3"/>
    </row>
    <row r="104" spans="1:16" s="4" customFormat="1" ht="21" customHeight="1">
      <c r="A104" s="3"/>
      <c r="B104" s="3"/>
      <c r="C104" s="3"/>
      <c r="D104" s="3"/>
      <c r="E104" s="3"/>
      <c r="O104" s="3"/>
      <c r="P104" s="3"/>
    </row>
    <row r="105" spans="1:16" s="4" customFormat="1" ht="21" customHeight="1">
      <c r="A105" s="3"/>
      <c r="B105" s="3"/>
      <c r="C105" s="3"/>
      <c r="D105" s="3"/>
      <c r="E105" s="3"/>
      <c r="O105" s="3"/>
      <c r="P105" s="3"/>
    </row>
    <row r="106" spans="1:16" s="4" customFormat="1" ht="21" customHeight="1">
      <c r="A106" s="3"/>
      <c r="B106" s="3"/>
      <c r="C106" s="3"/>
      <c r="D106" s="3"/>
      <c r="E106" s="3"/>
      <c r="O106" s="3"/>
      <c r="P106" s="3"/>
    </row>
    <row r="107" spans="1:16" s="4" customFormat="1" ht="21" customHeight="1">
      <c r="A107" s="3"/>
      <c r="B107" s="41"/>
      <c r="C107" s="3"/>
      <c r="D107" s="3"/>
      <c r="E107" s="3"/>
      <c r="O107" s="3"/>
      <c r="P107" s="3"/>
    </row>
    <row r="108" spans="1:16" s="4" customFormat="1" ht="21" customHeight="1">
      <c r="A108" s="3"/>
      <c r="B108" s="3"/>
      <c r="C108" s="3"/>
      <c r="D108" s="3"/>
      <c r="E108" s="3"/>
      <c r="O108" s="3"/>
      <c r="P108" s="3"/>
    </row>
    <row r="109" spans="1:16" s="4" customFormat="1" ht="21" customHeight="1">
      <c r="A109" s="3"/>
      <c r="B109" s="3"/>
      <c r="C109" s="3"/>
      <c r="D109" s="3"/>
      <c r="E109" s="3"/>
      <c r="O109" s="3"/>
      <c r="P109" s="3"/>
    </row>
    <row r="110" spans="1:16" s="4" customFormat="1" ht="21" customHeight="1">
      <c r="A110" s="3"/>
      <c r="B110" s="3"/>
      <c r="C110" s="3"/>
      <c r="D110" s="3"/>
      <c r="E110" s="3"/>
      <c r="O110" s="3"/>
      <c r="P110" s="3"/>
    </row>
    <row r="111" spans="1:16" s="4" customFormat="1" ht="21" customHeight="1">
      <c r="A111" s="3"/>
      <c r="B111" s="3"/>
      <c r="C111" s="3"/>
      <c r="D111" s="3"/>
      <c r="E111" s="3"/>
      <c r="O111" s="3"/>
      <c r="P111" s="3"/>
    </row>
    <row r="112" spans="1:16" s="4" customFormat="1" ht="21" customHeight="1">
      <c r="A112" s="3"/>
      <c r="B112" s="3"/>
      <c r="C112" s="3"/>
      <c r="D112" s="3"/>
      <c r="E112" s="3"/>
      <c r="O112" s="3"/>
      <c r="P112" s="3"/>
    </row>
    <row r="113" spans="1:16" s="4" customFormat="1" ht="21" customHeight="1">
      <c r="A113" s="3"/>
      <c r="B113" s="3"/>
      <c r="C113" s="3"/>
      <c r="D113" s="3"/>
      <c r="E113" s="3"/>
      <c r="O113" s="3"/>
      <c r="P113" s="3"/>
    </row>
    <row r="114" spans="1:16" s="4" customFormat="1" ht="21" customHeight="1">
      <c r="A114" s="3"/>
      <c r="B114" s="3"/>
      <c r="C114" s="3"/>
      <c r="D114" s="3"/>
      <c r="E114" s="3"/>
      <c r="O114" s="3"/>
      <c r="P114" s="3"/>
    </row>
    <row r="115" spans="1:16" s="4" customFormat="1" ht="21" customHeight="1">
      <c r="A115" s="3"/>
      <c r="B115" s="3"/>
      <c r="C115" s="3"/>
      <c r="D115" s="3"/>
      <c r="E115" s="3"/>
      <c r="O115" s="3"/>
      <c r="P115" s="3"/>
    </row>
    <row r="116" spans="1:16" s="4" customFormat="1" ht="21" customHeight="1">
      <c r="A116" s="3"/>
      <c r="B116" s="3"/>
      <c r="C116" s="3"/>
      <c r="D116" s="3"/>
      <c r="E116" s="3"/>
      <c r="O116" s="3"/>
      <c r="P116" s="3"/>
    </row>
    <row r="117" spans="1:16" s="4" customFormat="1" ht="21" customHeight="1">
      <c r="A117" s="3"/>
      <c r="B117" s="3"/>
      <c r="C117" s="3"/>
      <c r="D117" s="3"/>
      <c r="E117" s="3"/>
      <c r="O117" s="3"/>
      <c r="P117" s="3"/>
    </row>
    <row r="118" spans="1:16" s="4" customFormat="1" ht="21" customHeight="1">
      <c r="A118" s="3"/>
      <c r="B118" s="3"/>
      <c r="C118" s="3"/>
      <c r="D118" s="3"/>
      <c r="E118" s="3"/>
      <c r="O118" s="3"/>
      <c r="P118" s="3"/>
    </row>
    <row r="119" spans="1:16" s="4" customFormat="1" ht="21" customHeight="1">
      <c r="A119" s="3"/>
      <c r="B119" s="3"/>
      <c r="C119" s="3"/>
      <c r="D119" s="3"/>
      <c r="E119" s="3"/>
      <c r="O119" s="3"/>
      <c r="P119" s="3"/>
    </row>
    <row r="120" spans="1:16" s="4" customFormat="1" ht="21" customHeight="1">
      <c r="A120" s="3"/>
      <c r="B120" s="3"/>
      <c r="C120" s="3"/>
      <c r="D120" s="3"/>
      <c r="E120" s="3"/>
      <c r="O120" s="3"/>
      <c r="P120" s="3"/>
    </row>
    <row r="121" spans="1:16" s="4" customFormat="1" ht="21" customHeight="1">
      <c r="A121" s="3"/>
      <c r="B121" s="3"/>
      <c r="C121" s="3"/>
      <c r="D121" s="3"/>
      <c r="E121" s="3"/>
      <c r="O121" s="3"/>
      <c r="P121" s="3"/>
    </row>
  </sheetData>
  <mergeCells count="4">
    <mergeCell ref="D5:H5"/>
    <mergeCell ref="J5:N5"/>
    <mergeCell ref="D42:H42"/>
    <mergeCell ref="J42:N42"/>
  </mergeCells>
  <phoneticPr fontId="6" type="noConversion"/>
  <pageMargins left="0.98425196850393704" right="0.19685039370078741" top="0.78740157480314965" bottom="0.39370078740157483" header="0.19685039370078741" footer="0.19685039370078741"/>
  <pageSetup paperSize="9" scale="67" orientation="portrait" r:id="rId1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59E5E2"/>
  </sheetPr>
  <dimension ref="A1:J96"/>
  <sheetViews>
    <sheetView showGridLines="0" view="pageBreakPreview" topLeftCell="A43" zoomScaleSheetLayoutView="100" workbookViewId="0">
      <selection activeCell="A60" sqref="A60"/>
    </sheetView>
  </sheetViews>
  <sheetFormatPr defaultRowHeight="21" customHeight="1"/>
  <cols>
    <col min="1" max="1" width="4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140625" style="3"/>
  </cols>
  <sheetData>
    <row r="1" spans="1:10" s="1" customFormat="1" ht="19.5" customHeight="1">
      <c r="D1" s="2"/>
      <c r="F1" s="2"/>
      <c r="H1" s="2"/>
      <c r="J1" s="23" t="s">
        <v>149</v>
      </c>
    </row>
    <row r="2" spans="1:10" s="1" customFormat="1" ht="19.5" customHeight="1">
      <c r="A2" s="1" t="s">
        <v>0</v>
      </c>
      <c r="D2" s="2"/>
      <c r="F2" s="2"/>
      <c r="H2" s="2"/>
      <c r="J2" s="2"/>
    </row>
    <row r="3" spans="1:10" s="1" customFormat="1" ht="19.5" customHeight="1">
      <c r="A3" s="1" t="s">
        <v>176</v>
      </c>
      <c r="D3" s="2"/>
      <c r="F3" s="2"/>
      <c r="H3" s="2"/>
      <c r="J3" s="2"/>
    </row>
    <row r="4" spans="1:10" s="1" customFormat="1" ht="19.5" customHeight="1">
      <c r="A4" s="1" t="s">
        <v>177</v>
      </c>
      <c r="D4" s="2"/>
      <c r="F4" s="2"/>
      <c r="H4" s="2"/>
      <c r="J4" s="2"/>
    </row>
    <row r="5" spans="1:10" s="8" customFormat="1" ht="19.5" customHeight="1">
      <c r="D5" s="4"/>
      <c r="E5" s="3"/>
      <c r="F5" s="4"/>
      <c r="G5" s="3"/>
      <c r="H5" s="5"/>
      <c r="I5" s="3"/>
      <c r="J5" s="5" t="s">
        <v>148</v>
      </c>
    </row>
    <row r="6" spans="1:10" s="6" customFormat="1" ht="19.5" customHeight="1">
      <c r="D6" s="7"/>
      <c r="E6" s="94" t="s">
        <v>1</v>
      </c>
      <c r="F6" s="7"/>
      <c r="H6" s="7"/>
      <c r="I6" s="94" t="s">
        <v>2</v>
      </c>
      <c r="J6" s="7"/>
    </row>
    <row r="7" spans="1:10" s="8" customFormat="1" ht="19.5" customHeight="1">
      <c r="B7" s="9" t="s">
        <v>3</v>
      </c>
      <c r="D7" s="60" t="s">
        <v>170</v>
      </c>
      <c r="E7" s="11"/>
      <c r="F7" s="60">
        <v>2012</v>
      </c>
      <c r="G7" s="59"/>
      <c r="H7" s="60" t="s">
        <v>170</v>
      </c>
      <c r="I7" s="11"/>
      <c r="J7" s="60">
        <v>2012</v>
      </c>
    </row>
    <row r="8" spans="1:10" s="8" customFormat="1" ht="19.5" customHeight="1">
      <c r="B8" s="9"/>
      <c r="D8" s="11"/>
      <c r="E8" s="11"/>
      <c r="F8" s="11" t="s">
        <v>164</v>
      </c>
      <c r="G8" s="59"/>
      <c r="H8" s="11"/>
      <c r="I8" s="11"/>
      <c r="J8" s="11" t="s">
        <v>164</v>
      </c>
    </row>
    <row r="9" spans="1:10" ht="19.5" customHeight="1">
      <c r="A9" s="1" t="s">
        <v>143</v>
      </c>
    </row>
    <row r="10" spans="1:10" ht="19.5" customHeight="1">
      <c r="A10" s="3" t="s">
        <v>144</v>
      </c>
      <c r="B10" s="8"/>
      <c r="D10" s="14">
        <v>1143510</v>
      </c>
      <c r="E10" s="14"/>
      <c r="F10" s="14">
        <v>919364</v>
      </c>
      <c r="G10" s="14"/>
      <c r="H10" s="14">
        <v>4237</v>
      </c>
      <c r="I10" s="14"/>
      <c r="J10" s="14">
        <v>3963</v>
      </c>
    </row>
    <row r="11" spans="1:10" ht="19.5" customHeight="1">
      <c r="A11" s="3" t="s">
        <v>145</v>
      </c>
      <c r="B11" s="13"/>
      <c r="D11" s="14">
        <v>98116</v>
      </c>
      <c r="E11" s="14"/>
      <c r="F11" s="14">
        <v>158655</v>
      </c>
      <c r="G11" s="14"/>
      <c r="H11" s="15">
        <v>38288</v>
      </c>
      <c r="I11" s="16"/>
      <c r="J11" s="14">
        <v>19052</v>
      </c>
    </row>
    <row r="12" spans="1:10" ht="19.5" customHeight="1">
      <c r="A12" s="3" t="s">
        <v>146</v>
      </c>
      <c r="B12" s="13"/>
      <c r="D12" s="14">
        <v>21933</v>
      </c>
      <c r="E12" s="14"/>
      <c r="F12" s="14">
        <v>23268</v>
      </c>
      <c r="G12" s="14"/>
      <c r="H12" s="23">
        <v>10753</v>
      </c>
      <c r="I12" s="16"/>
      <c r="J12" s="15">
        <v>10540</v>
      </c>
    </row>
    <row r="13" spans="1:10" ht="19.5" customHeight="1">
      <c r="A13" s="3" t="s">
        <v>46</v>
      </c>
      <c r="B13" s="13"/>
      <c r="D13" s="14">
        <v>6783</v>
      </c>
      <c r="E13" s="14"/>
      <c r="F13" s="14">
        <v>8669</v>
      </c>
      <c r="G13" s="14"/>
      <c r="H13" s="14">
        <v>32913</v>
      </c>
      <c r="I13" s="14"/>
      <c r="J13" s="14">
        <v>30656</v>
      </c>
    </row>
    <row r="14" spans="1:10" ht="19.5" customHeight="1">
      <c r="A14" s="3" t="s">
        <v>47</v>
      </c>
      <c r="B14" s="13"/>
      <c r="D14" s="17">
        <v>4345</v>
      </c>
      <c r="E14" s="20"/>
      <c r="F14" s="15">
        <v>5335</v>
      </c>
      <c r="G14" s="20"/>
      <c r="H14" s="31">
        <v>1259</v>
      </c>
      <c r="I14" s="20"/>
      <c r="J14" s="15">
        <v>770</v>
      </c>
    </row>
    <row r="15" spans="1:10" ht="19.5" customHeight="1">
      <c r="A15" s="1" t="s">
        <v>147</v>
      </c>
      <c r="B15" s="8"/>
      <c r="D15" s="17">
        <f>SUM(D10:D14)</f>
        <v>1274687</v>
      </c>
      <c r="E15" s="14"/>
      <c r="F15" s="18">
        <f>SUM(F10:F14)</f>
        <v>1115291</v>
      </c>
      <c r="G15" s="14"/>
      <c r="H15" s="17">
        <f>SUM(H10:H14)</f>
        <v>87450</v>
      </c>
      <c r="I15" s="14"/>
      <c r="J15" s="18">
        <f>SUM(J10:J14)</f>
        <v>64981</v>
      </c>
    </row>
    <row r="16" spans="1:10" ht="19.5" customHeight="1">
      <c r="A16" s="1" t="s">
        <v>48</v>
      </c>
      <c r="B16" s="8"/>
      <c r="D16" s="14"/>
      <c r="E16" s="14"/>
      <c r="F16" s="14"/>
      <c r="G16" s="14"/>
      <c r="H16" s="14"/>
      <c r="I16" s="14"/>
      <c r="J16" s="14"/>
    </row>
    <row r="17" spans="1:10" ht="19.5" customHeight="1">
      <c r="A17" s="3" t="s">
        <v>49</v>
      </c>
      <c r="B17" s="8"/>
      <c r="D17" s="14">
        <v>459221</v>
      </c>
      <c r="E17" s="14"/>
      <c r="F17" s="14">
        <v>386455</v>
      </c>
      <c r="G17" s="14"/>
      <c r="H17" s="14">
        <v>152</v>
      </c>
      <c r="I17" s="14"/>
      <c r="J17" s="14">
        <v>1563</v>
      </c>
    </row>
    <row r="18" spans="1:10" ht="19.5" customHeight="1">
      <c r="A18" s="3" t="s">
        <v>50</v>
      </c>
      <c r="B18" s="13"/>
      <c r="D18" s="14">
        <v>35656</v>
      </c>
      <c r="E18" s="14"/>
      <c r="F18" s="14">
        <v>62398</v>
      </c>
      <c r="G18" s="14"/>
      <c r="H18" s="14">
        <v>15761</v>
      </c>
      <c r="I18" s="16"/>
      <c r="J18" s="15">
        <v>8044</v>
      </c>
    </row>
    <row r="19" spans="1:10" ht="19.5" customHeight="1">
      <c r="A19" s="3" t="s">
        <v>51</v>
      </c>
      <c r="B19" s="13"/>
      <c r="D19" s="14">
        <v>14107</v>
      </c>
      <c r="E19" s="14"/>
      <c r="F19" s="14">
        <v>8604</v>
      </c>
      <c r="G19" s="14"/>
      <c r="H19" s="14">
        <v>1932</v>
      </c>
      <c r="I19" s="16"/>
      <c r="J19" s="15">
        <v>1808</v>
      </c>
    </row>
    <row r="20" spans="1:10" ht="19.5" customHeight="1">
      <c r="A20" s="3" t="s">
        <v>52</v>
      </c>
      <c r="B20" s="13"/>
      <c r="D20" s="14">
        <v>117666</v>
      </c>
      <c r="E20" s="14"/>
      <c r="F20" s="14">
        <v>99541</v>
      </c>
      <c r="G20" s="14"/>
      <c r="H20" s="14">
        <v>4202</v>
      </c>
      <c r="I20" s="16"/>
      <c r="J20" s="14">
        <v>2461</v>
      </c>
    </row>
    <row r="21" spans="1:10" ht="19.5" customHeight="1">
      <c r="A21" s="3" t="s">
        <v>53</v>
      </c>
      <c r="B21" s="13"/>
      <c r="D21" s="14">
        <v>475917</v>
      </c>
      <c r="E21" s="14"/>
      <c r="F21" s="14">
        <v>419488</v>
      </c>
      <c r="G21" s="14"/>
      <c r="H21" s="14">
        <v>59485</v>
      </c>
      <c r="I21" s="14"/>
      <c r="J21" s="14">
        <v>58197</v>
      </c>
    </row>
    <row r="22" spans="1:10" ht="19.5" customHeight="1">
      <c r="A22" s="1" t="s">
        <v>54</v>
      </c>
      <c r="B22" s="13"/>
      <c r="D22" s="18">
        <f>SUM(D17:D21)</f>
        <v>1102567</v>
      </c>
      <c r="E22" s="14"/>
      <c r="F22" s="18">
        <f>SUM(F17:F21)</f>
        <v>976486</v>
      </c>
      <c r="G22" s="14"/>
      <c r="H22" s="18">
        <f>SUM(H17:H21)</f>
        <v>81532</v>
      </c>
      <c r="I22" s="14"/>
      <c r="J22" s="18">
        <f>SUM(J17:J21)</f>
        <v>72073</v>
      </c>
    </row>
    <row r="23" spans="1:10" ht="19.5" customHeight="1">
      <c r="A23" s="1" t="s">
        <v>198</v>
      </c>
      <c r="B23" s="13"/>
      <c r="D23" s="20"/>
      <c r="E23" s="14"/>
      <c r="F23" s="20"/>
      <c r="G23" s="14"/>
      <c r="H23" s="20"/>
      <c r="I23" s="14"/>
      <c r="J23" s="20"/>
    </row>
    <row r="24" spans="1:10" ht="19.5" customHeight="1">
      <c r="A24" s="1" t="s">
        <v>191</v>
      </c>
      <c r="B24" s="13"/>
      <c r="D24" s="14">
        <f>D15-D22</f>
        <v>172120</v>
      </c>
      <c r="E24" s="14"/>
      <c r="F24" s="14">
        <f>F15-F22</f>
        <v>138805</v>
      </c>
      <c r="G24" s="14"/>
      <c r="H24" s="14">
        <f>SUM(H15-H22)</f>
        <v>5918</v>
      </c>
      <c r="I24" s="14"/>
      <c r="J24" s="14">
        <v>-7092</v>
      </c>
    </row>
    <row r="25" spans="1:10" s="25" customFormat="1" ht="19.5" customHeight="1">
      <c r="A25" s="25" t="s">
        <v>214</v>
      </c>
      <c r="B25" s="13">
        <v>11</v>
      </c>
      <c r="D25" s="17">
        <v>-16771</v>
      </c>
      <c r="E25" s="20"/>
      <c r="F25" s="17">
        <v>-24820</v>
      </c>
      <c r="G25" s="20"/>
      <c r="H25" s="27">
        <v>0</v>
      </c>
      <c r="I25" s="20"/>
      <c r="J25" s="27">
        <v>0</v>
      </c>
    </row>
    <row r="26" spans="1:10" s="25" customFormat="1" ht="19.5" customHeight="1">
      <c r="A26" s="33" t="s">
        <v>178</v>
      </c>
      <c r="B26" s="34"/>
      <c r="D26" s="30">
        <f>SUM(D24:D25)</f>
        <v>155349</v>
      </c>
      <c r="E26" s="20"/>
      <c r="F26" s="30">
        <f>SUM(F24:F25)</f>
        <v>113985</v>
      </c>
      <c r="G26" s="20"/>
      <c r="H26" s="30">
        <f>SUM(H24:H25)</f>
        <v>5918</v>
      </c>
      <c r="I26" s="20"/>
      <c r="J26" s="30">
        <f>SUM(J24:J25)</f>
        <v>-7092</v>
      </c>
    </row>
    <row r="27" spans="1:10" ht="19.5" customHeight="1">
      <c r="A27" s="3" t="s">
        <v>55</v>
      </c>
      <c r="B27" s="13"/>
      <c r="D27" s="17">
        <v>-46714</v>
      </c>
      <c r="E27" s="20"/>
      <c r="F27" s="17">
        <v>-43187</v>
      </c>
      <c r="G27" s="20"/>
      <c r="H27" s="17">
        <v>-14361</v>
      </c>
      <c r="I27" s="20"/>
      <c r="J27" s="17">
        <v>-8917</v>
      </c>
    </row>
    <row r="28" spans="1:10" s="25" customFormat="1" ht="19.5" customHeight="1">
      <c r="A28" s="33" t="s">
        <v>179</v>
      </c>
      <c r="B28" s="34"/>
      <c r="D28" s="32">
        <f>D26+D27</f>
        <v>108635</v>
      </c>
      <c r="E28" s="20"/>
      <c r="F28" s="32">
        <f>SUM(F26:F27)</f>
        <v>70798</v>
      </c>
      <c r="G28" s="20"/>
      <c r="H28" s="32">
        <f>SUM(H26:H27)</f>
        <v>-8443</v>
      </c>
      <c r="I28" s="20"/>
      <c r="J28" s="32">
        <f>SUM(J26:J27)</f>
        <v>-16009</v>
      </c>
    </row>
    <row r="29" spans="1:10" ht="19.5" customHeight="1">
      <c r="A29" s="3" t="s">
        <v>180</v>
      </c>
      <c r="B29" s="13">
        <v>18</v>
      </c>
      <c r="D29" s="17">
        <v>-38900</v>
      </c>
      <c r="E29" s="14"/>
      <c r="F29" s="17">
        <v>-29993</v>
      </c>
      <c r="G29" s="14"/>
      <c r="H29" s="31">
        <v>-3748</v>
      </c>
      <c r="I29" s="14"/>
      <c r="J29" s="31">
        <v>1486</v>
      </c>
    </row>
    <row r="30" spans="1:10" ht="19.5" customHeight="1" thickBot="1">
      <c r="A30" s="1" t="s">
        <v>158</v>
      </c>
      <c r="B30" s="8"/>
      <c r="D30" s="65">
        <f>SUM(D28:D29)</f>
        <v>69735</v>
      </c>
      <c r="E30" s="14"/>
      <c r="F30" s="65">
        <f>SUM(F28:F29)</f>
        <v>40805</v>
      </c>
      <c r="G30" s="14"/>
      <c r="H30" s="65">
        <f>SUM(H28:H29)</f>
        <v>-12191</v>
      </c>
      <c r="I30" s="14"/>
      <c r="J30" s="65">
        <f>SUM(J28:J29)</f>
        <v>-14523</v>
      </c>
    </row>
    <row r="31" spans="1:10" ht="18.75" customHeight="1" thickTop="1">
      <c r="A31" s="1"/>
      <c r="B31" s="8"/>
      <c r="D31" s="28"/>
      <c r="E31" s="14"/>
      <c r="F31" s="28"/>
      <c r="G31" s="14"/>
      <c r="H31" s="28"/>
      <c r="I31" s="14"/>
      <c r="J31" s="28"/>
    </row>
    <row r="32" spans="1:10" ht="21" customHeight="1">
      <c r="A32" s="1" t="s">
        <v>142</v>
      </c>
      <c r="B32" s="8"/>
      <c r="D32" s="28"/>
      <c r="E32" s="14"/>
      <c r="F32" s="28"/>
      <c r="G32" s="14"/>
      <c r="H32" s="28"/>
      <c r="I32" s="4"/>
      <c r="J32" s="28"/>
    </row>
    <row r="33" spans="1:10" ht="21" customHeight="1" thickBot="1">
      <c r="A33" s="3" t="s">
        <v>108</v>
      </c>
      <c r="B33" s="8"/>
      <c r="D33" s="28">
        <v>66209</v>
      </c>
      <c r="E33" s="4"/>
      <c r="F33" s="28">
        <v>36373</v>
      </c>
      <c r="G33" s="4"/>
      <c r="H33" s="26">
        <f>H30</f>
        <v>-12191</v>
      </c>
      <c r="I33" s="4"/>
      <c r="J33" s="26">
        <f>J30</f>
        <v>-14523</v>
      </c>
    </row>
    <row r="34" spans="1:10" ht="21" customHeight="1" thickTop="1">
      <c r="A34" s="3" t="s">
        <v>107</v>
      </c>
      <c r="B34" s="8"/>
      <c r="D34" s="24">
        <v>3526</v>
      </c>
      <c r="E34" s="4"/>
      <c r="F34" s="24">
        <v>4432</v>
      </c>
      <c r="G34" s="4"/>
      <c r="H34" s="28"/>
      <c r="I34" s="4"/>
      <c r="J34" s="28"/>
    </row>
    <row r="35" spans="1:10" ht="21" customHeight="1" thickBot="1">
      <c r="B35" s="8"/>
      <c r="D35" s="26">
        <f>SUM(D33:D34)</f>
        <v>69735</v>
      </c>
      <c r="E35" s="4"/>
      <c r="F35" s="26">
        <f>SUM(F33:F34)</f>
        <v>40805</v>
      </c>
      <c r="G35" s="4"/>
      <c r="H35" s="28"/>
      <c r="I35" s="4"/>
      <c r="J35" s="28"/>
    </row>
    <row r="36" spans="1:10" ht="21" customHeight="1" thickTop="1">
      <c r="B36" s="8"/>
      <c r="D36" s="28"/>
      <c r="E36" s="4"/>
      <c r="F36" s="28"/>
      <c r="G36" s="4"/>
      <c r="H36" s="28"/>
      <c r="I36" s="4"/>
      <c r="J36" s="95" t="s">
        <v>221</v>
      </c>
    </row>
    <row r="37" spans="1:10" ht="21" customHeight="1">
      <c r="A37" s="1" t="s">
        <v>56</v>
      </c>
      <c r="B37" s="13">
        <v>19</v>
      </c>
    </row>
    <row r="38" spans="1:10" ht="21" customHeight="1" thickBot="1">
      <c r="A38" s="3" t="s">
        <v>140</v>
      </c>
      <c r="B38" s="8"/>
      <c r="D38" s="36">
        <f>D33/166682.701</f>
        <v>0.39721578545814423</v>
      </c>
      <c r="E38" s="37"/>
      <c r="F38" s="36">
        <f>F33/166682.701</f>
        <v>0.21821700621470011</v>
      </c>
      <c r="G38" s="37"/>
      <c r="H38" s="36">
        <f>H33/166682.701</f>
        <v>-7.3138963592868589E-2</v>
      </c>
      <c r="I38" s="37"/>
      <c r="J38" s="36">
        <f>J33/166682.701</f>
        <v>-8.71296176080084E-2</v>
      </c>
    </row>
    <row r="39" spans="1:10" ht="20.25" customHeight="1" thickTop="1"/>
    <row r="40" spans="1:10" ht="13.5" customHeight="1">
      <c r="B40" s="8"/>
      <c r="D40" s="38"/>
      <c r="F40" s="38"/>
      <c r="G40" s="37"/>
      <c r="H40" s="38"/>
      <c r="J40" s="38"/>
    </row>
    <row r="41" spans="1:10" ht="21" customHeight="1">
      <c r="A41" s="3" t="s">
        <v>19</v>
      </c>
    </row>
    <row r="42" spans="1:10" s="1" customFormat="1" ht="19.5" customHeight="1">
      <c r="D42" s="2"/>
      <c r="F42" s="2"/>
      <c r="H42" s="2"/>
      <c r="J42" s="23" t="s">
        <v>149</v>
      </c>
    </row>
    <row r="43" spans="1:10" s="1" customFormat="1" ht="19.5" customHeight="1">
      <c r="A43" s="1" t="s">
        <v>0</v>
      </c>
      <c r="D43" s="2"/>
      <c r="F43" s="2"/>
      <c r="H43" s="2"/>
      <c r="J43" s="2"/>
    </row>
    <row r="44" spans="1:10" s="1" customFormat="1" ht="21" customHeight="1">
      <c r="A44" s="1" t="s">
        <v>181</v>
      </c>
      <c r="D44" s="2"/>
      <c r="F44" s="2"/>
      <c r="H44" s="2"/>
      <c r="J44" s="2"/>
    </row>
    <row r="45" spans="1:10" s="1" customFormat="1" ht="21" customHeight="1">
      <c r="A45" s="1" t="s">
        <v>177</v>
      </c>
      <c r="D45" s="2"/>
      <c r="F45" s="2"/>
      <c r="H45" s="2"/>
      <c r="J45" s="2"/>
    </row>
    <row r="46" spans="1:10" s="8" customFormat="1" ht="21" customHeight="1">
      <c r="D46" s="4"/>
      <c r="E46" s="3"/>
      <c r="F46" s="4"/>
      <c r="G46" s="3"/>
      <c r="H46" s="5"/>
      <c r="I46" s="3"/>
      <c r="J46" s="5" t="s">
        <v>148</v>
      </c>
    </row>
    <row r="47" spans="1:10" s="6" customFormat="1" ht="21" customHeight="1">
      <c r="D47" s="7"/>
      <c r="E47" s="94" t="s">
        <v>1</v>
      </c>
      <c r="F47" s="7"/>
      <c r="H47" s="7"/>
      <c r="I47" s="94" t="s">
        <v>2</v>
      </c>
      <c r="J47" s="7"/>
    </row>
    <row r="48" spans="1:10" s="8" customFormat="1" ht="21" customHeight="1">
      <c r="B48" s="9"/>
      <c r="D48" s="60" t="s">
        <v>170</v>
      </c>
      <c r="E48" s="11"/>
      <c r="F48" s="60">
        <v>2012</v>
      </c>
      <c r="G48" s="59"/>
      <c r="H48" s="60" t="s">
        <v>170</v>
      </c>
      <c r="I48" s="11"/>
      <c r="J48" s="60">
        <v>2012</v>
      </c>
    </row>
    <row r="49" spans="1:10" s="8" customFormat="1" ht="21" customHeight="1">
      <c r="B49" s="9"/>
      <c r="D49" s="60"/>
      <c r="E49" s="11"/>
      <c r="F49" s="11" t="s">
        <v>164</v>
      </c>
      <c r="G49" s="59"/>
      <c r="H49" s="60"/>
      <c r="I49" s="11"/>
      <c r="J49" s="11" t="s">
        <v>164</v>
      </c>
    </row>
    <row r="50" spans="1:10" ht="21" customHeight="1" thickBot="1">
      <c r="A50" s="1" t="s">
        <v>158</v>
      </c>
      <c r="B50" s="8"/>
      <c r="D50" s="35">
        <f>SUM(D35)</f>
        <v>69735</v>
      </c>
      <c r="E50" s="28"/>
      <c r="F50" s="35">
        <f>SUM(F35)</f>
        <v>40805</v>
      </c>
      <c r="G50" s="28"/>
      <c r="H50" s="35">
        <f>SUM(H33)</f>
        <v>-12191</v>
      </c>
      <c r="I50" s="28"/>
      <c r="J50" s="35">
        <f>SUM(J33)</f>
        <v>-14523</v>
      </c>
    </row>
    <row r="51" spans="1:10" ht="21" customHeight="1" thickTop="1">
      <c r="B51" s="8"/>
      <c r="D51" s="28"/>
      <c r="E51" s="28"/>
      <c r="F51" s="28"/>
      <c r="G51" s="28"/>
      <c r="H51" s="28"/>
      <c r="I51" s="28"/>
      <c r="J51" s="28"/>
    </row>
    <row r="52" spans="1:10" ht="21" customHeight="1">
      <c r="A52" s="1" t="s">
        <v>138</v>
      </c>
      <c r="B52" s="8"/>
      <c r="D52" s="28"/>
      <c r="E52" s="28"/>
      <c r="F52" s="28"/>
      <c r="G52" s="28"/>
      <c r="H52" s="28"/>
      <c r="I52" s="28"/>
      <c r="J52" s="28"/>
    </row>
    <row r="53" spans="1:10" ht="21" customHeight="1">
      <c r="A53" s="3" t="s">
        <v>139</v>
      </c>
      <c r="B53" s="13"/>
      <c r="D53" s="28"/>
      <c r="E53" s="25"/>
      <c r="F53" s="28"/>
      <c r="G53" s="25"/>
      <c r="H53" s="28"/>
      <c r="I53" s="25"/>
      <c r="J53" s="28"/>
    </row>
    <row r="54" spans="1:10" ht="21" customHeight="1">
      <c r="A54" s="3" t="s">
        <v>197</v>
      </c>
      <c r="B54" s="8"/>
      <c r="D54" s="51">
        <v>-14715</v>
      </c>
      <c r="E54" s="52"/>
      <c r="F54" s="51">
        <v>-12839</v>
      </c>
      <c r="G54" s="52"/>
      <c r="H54" s="23">
        <v>0</v>
      </c>
      <c r="I54" s="52"/>
      <c r="J54" s="15">
        <v>0</v>
      </c>
    </row>
    <row r="55" spans="1:10" ht="21" customHeight="1">
      <c r="A55" s="1" t="s">
        <v>223</v>
      </c>
      <c r="B55" s="13"/>
      <c r="D55" s="18">
        <f>SUM(D54:D54)</f>
        <v>-14715</v>
      </c>
      <c r="E55" s="20"/>
      <c r="F55" s="18">
        <f>SUM(F54:F54)</f>
        <v>-12839</v>
      </c>
      <c r="G55" s="20"/>
      <c r="H55" s="18">
        <f>SUM(H54:H54)</f>
        <v>0</v>
      </c>
      <c r="I55" s="20"/>
      <c r="J55" s="18">
        <f>SUM(J54:J54)</f>
        <v>0</v>
      </c>
    </row>
    <row r="56" spans="1:10" ht="21" customHeight="1">
      <c r="A56" s="1"/>
      <c r="B56" s="8"/>
      <c r="D56" s="38"/>
      <c r="E56" s="25"/>
      <c r="F56" s="38"/>
      <c r="G56" s="38"/>
      <c r="H56" s="38"/>
      <c r="I56" s="25"/>
      <c r="J56" s="38"/>
    </row>
    <row r="57" spans="1:10" ht="21" customHeight="1" thickBot="1">
      <c r="A57" s="1" t="s">
        <v>153</v>
      </c>
      <c r="B57" s="8"/>
      <c r="D57" s="35">
        <f>SUM(D50,D55)</f>
        <v>55020</v>
      </c>
      <c r="E57" s="28"/>
      <c r="F57" s="35">
        <f>SUM(F50,F55)</f>
        <v>27966</v>
      </c>
      <c r="G57" s="4"/>
      <c r="H57" s="35">
        <f>SUM(H50,H55)</f>
        <v>-12191</v>
      </c>
      <c r="I57" s="4"/>
      <c r="J57" s="35">
        <f>SUM(J50,J55)</f>
        <v>-14523</v>
      </c>
    </row>
    <row r="58" spans="1:10" ht="21" customHeight="1" thickTop="1">
      <c r="B58" s="8"/>
      <c r="D58" s="38"/>
      <c r="E58" s="25"/>
      <c r="F58" s="38"/>
      <c r="G58" s="37"/>
      <c r="H58" s="38"/>
      <c r="J58" s="38"/>
    </row>
    <row r="59" spans="1:10" ht="21" customHeight="1">
      <c r="A59" s="1" t="s">
        <v>224</v>
      </c>
      <c r="B59" s="8"/>
      <c r="D59" s="38"/>
      <c r="E59" s="25"/>
      <c r="F59" s="38"/>
      <c r="G59" s="37"/>
      <c r="H59" s="38"/>
      <c r="J59" s="38"/>
    </row>
    <row r="60" spans="1:10" ht="21" customHeight="1" thickBot="1">
      <c r="A60" s="3" t="s">
        <v>108</v>
      </c>
      <c r="B60" s="8"/>
      <c r="D60" s="28">
        <v>53719</v>
      </c>
      <c r="E60" s="25"/>
      <c r="F60" s="28">
        <v>23343</v>
      </c>
      <c r="G60" s="37"/>
      <c r="H60" s="26">
        <f>H57-H61</f>
        <v>-12191</v>
      </c>
      <c r="I60" s="14"/>
      <c r="J60" s="26">
        <f>J57-J61</f>
        <v>-14523</v>
      </c>
    </row>
    <row r="61" spans="1:10" ht="21" customHeight="1" thickTop="1">
      <c r="A61" s="3" t="s">
        <v>107</v>
      </c>
      <c r="B61" s="8"/>
      <c r="D61" s="24">
        <v>1301</v>
      </c>
      <c r="E61" s="25"/>
      <c r="F61" s="24">
        <v>4623</v>
      </c>
      <c r="G61" s="37"/>
      <c r="H61" s="38"/>
      <c r="J61" s="38"/>
    </row>
    <row r="62" spans="1:10" ht="21" customHeight="1" thickBot="1">
      <c r="B62" s="8"/>
      <c r="D62" s="35">
        <f>SUM(D60:D61)</f>
        <v>55020</v>
      </c>
      <c r="E62" s="28"/>
      <c r="F62" s="35">
        <f>SUM(F60:F61)</f>
        <v>27966</v>
      </c>
      <c r="G62" s="37"/>
      <c r="H62" s="38"/>
      <c r="J62" s="38"/>
    </row>
    <row r="63" spans="1:10" ht="21" customHeight="1" thickTop="1">
      <c r="B63" s="8"/>
      <c r="D63" s="28"/>
      <c r="E63" s="28"/>
      <c r="F63" s="20"/>
      <c r="G63" s="37"/>
      <c r="H63" s="38"/>
      <c r="J63" s="38"/>
    </row>
    <row r="64" spans="1:10" ht="21" customHeight="1">
      <c r="A64" s="3" t="s">
        <v>19</v>
      </c>
    </row>
    <row r="65" spans="1:10" s="1" customFormat="1" ht="21" customHeight="1">
      <c r="A65" s="3"/>
      <c r="B65" s="3"/>
      <c r="C65" s="3"/>
      <c r="D65" s="4"/>
      <c r="E65" s="4"/>
      <c r="F65" s="4"/>
      <c r="G65" s="4"/>
      <c r="H65" s="4"/>
      <c r="I65" s="4"/>
      <c r="J65" s="4"/>
    </row>
    <row r="66" spans="1:10" ht="21" customHeight="1">
      <c r="E66" s="4"/>
      <c r="G66" s="4"/>
      <c r="I66" s="4"/>
    </row>
    <row r="67" spans="1:10" ht="21" customHeight="1">
      <c r="B67" s="39"/>
      <c r="D67" s="40"/>
      <c r="F67" s="40"/>
      <c r="H67" s="40"/>
      <c r="J67" s="40"/>
    </row>
    <row r="68" spans="1:10" ht="21" customHeight="1">
      <c r="A68" s="1"/>
    </row>
    <row r="70" spans="1:10" ht="21" customHeight="1">
      <c r="E70" s="4"/>
      <c r="G70" s="4"/>
      <c r="I70" s="4"/>
    </row>
    <row r="71" spans="1:10" ht="21" customHeight="1">
      <c r="E71" s="4"/>
      <c r="G71" s="4"/>
      <c r="I71" s="4"/>
    </row>
    <row r="72" spans="1:10" ht="21" customHeight="1">
      <c r="E72" s="4"/>
      <c r="G72" s="4"/>
      <c r="I72" s="4"/>
    </row>
    <row r="73" spans="1:10" ht="21" customHeight="1">
      <c r="E73" s="4"/>
      <c r="G73" s="4"/>
      <c r="I73" s="4"/>
    </row>
    <row r="74" spans="1:10" ht="21" customHeight="1">
      <c r="A74" s="1"/>
      <c r="E74" s="4"/>
      <c r="G74" s="4"/>
      <c r="I74" s="4"/>
    </row>
    <row r="75" spans="1:10" ht="21" customHeight="1">
      <c r="E75" s="4"/>
      <c r="G75" s="4"/>
      <c r="I75" s="4"/>
    </row>
    <row r="76" spans="1:10" ht="21" customHeight="1">
      <c r="E76" s="4"/>
      <c r="G76" s="4"/>
      <c r="I76" s="4"/>
    </row>
    <row r="77" spans="1:10" ht="21" customHeight="1">
      <c r="E77" s="4"/>
      <c r="G77" s="4"/>
      <c r="I77" s="4"/>
    </row>
    <row r="78" spans="1:10" ht="21" customHeight="1">
      <c r="E78" s="4"/>
      <c r="G78" s="4"/>
      <c r="I78" s="4"/>
    </row>
    <row r="79" spans="1:10" ht="21" customHeight="1">
      <c r="E79" s="4"/>
      <c r="G79" s="4"/>
      <c r="I79" s="4"/>
    </row>
    <row r="80" spans="1:10" ht="21" customHeight="1">
      <c r="E80" s="4"/>
      <c r="G80" s="4"/>
      <c r="I80" s="4"/>
    </row>
    <row r="81" spans="2:9" ht="21" customHeight="1">
      <c r="E81" s="4"/>
      <c r="G81" s="4"/>
      <c r="I81" s="4"/>
    </row>
    <row r="82" spans="2:9" ht="21" customHeight="1">
      <c r="B82" s="41"/>
      <c r="E82" s="4"/>
      <c r="G82" s="4"/>
      <c r="I82" s="4"/>
    </row>
    <row r="83" spans="2:9" ht="21" customHeight="1">
      <c r="E83" s="4"/>
      <c r="G83" s="4"/>
      <c r="I83" s="4"/>
    </row>
    <row r="84" spans="2:9" ht="21" customHeight="1">
      <c r="E84" s="4"/>
      <c r="G84" s="4"/>
      <c r="I84" s="4"/>
    </row>
    <row r="85" spans="2:9" ht="21" customHeight="1">
      <c r="E85" s="4"/>
      <c r="G85" s="4"/>
      <c r="I85" s="4"/>
    </row>
    <row r="86" spans="2:9" ht="21" customHeight="1">
      <c r="E86" s="4"/>
      <c r="G86" s="4"/>
      <c r="I86" s="4"/>
    </row>
    <row r="87" spans="2:9" ht="21" customHeight="1">
      <c r="E87" s="4"/>
      <c r="G87" s="4"/>
      <c r="I87" s="4"/>
    </row>
    <row r="88" spans="2:9" ht="21" customHeight="1">
      <c r="E88" s="4"/>
      <c r="G88" s="4"/>
      <c r="I88" s="4"/>
    </row>
    <row r="89" spans="2:9" ht="21" customHeight="1">
      <c r="E89" s="4"/>
      <c r="G89" s="4"/>
      <c r="I89" s="4"/>
    </row>
    <row r="90" spans="2:9" ht="21" customHeight="1">
      <c r="E90" s="4"/>
      <c r="G90" s="4"/>
      <c r="I90" s="4"/>
    </row>
    <row r="91" spans="2:9" ht="21" customHeight="1">
      <c r="E91" s="4"/>
      <c r="G91" s="4"/>
      <c r="I91" s="4"/>
    </row>
    <row r="92" spans="2:9" ht="21" customHeight="1">
      <c r="E92" s="4"/>
      <c r="G92" s="4"/>
      <c r="I92" s="4"/>
    </row>
    <row r="93" spans="2:9" ht="21" customHeight="1">
      <c r="E93" s="4"/>
      <c r="G93" s="4"/>
      <c r="I93" s="4"/>
    </row>
    <row r="94" spans="2:9" ht="21" customHeight="1">
      <c r="E94" s="4"/>
      <c r="G94" s="4"/>
      <c r="I94" s="4"/>
    </row>
    <row r="95" spans="2:9" ht="21" customHeight="1">
      <c r="E95" s="4"/>
      <c r="G95" s="4"/>
      <c r="I95" s="4"/>
    </row>
    <row r="96" spans="2:9" ht="21" customHeight="1">
      <c r="E96" s="4"/>
      <c r="G96" s="4"/>
      <c r="I96" s="4"/>
    </row>
  </sheetData>
  <phoneticPr fontId="6" type="noConversion"/>
  <pageMargins left="0.98425196850393704" right="0.39370078740157483" top="0.78740157480314965" bottom="0.39370078740157483" header="0.19685039370078741" footer="0.19685039370078741"/>
  <pageSetup paperSize="9" scale="80" orientation="portrait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A35"/>
  <sheetViews>
    <sheetView showGridLines="0" topLeftCell="A16" zoomScale="115" zoomScaleNormal="115" zoomScaleSheetLayoutView="100" workbookViewId="0">
      <selection activeCell="A25" sqref="A25"/>
    </sheetView>
  </sheetViews>
  <sheetFormatPr defaultRowHeight="16.5" customHeight="1"/>
  <cols>
    <col min="1" max="1" width="19.7109375" style="46" customWidth="1"/>
    <col min="2" max="2" width="5.7109375" style="46" customWidth="1"/>
    <col min="3" max="3" width="3.7109375" style="46" customWidth="1"/>
    <col min="4" max="4" width="5.7109375" style="46" customWidth="1"/>
    <col min="5" max="5" width="1.28515625" style="44" customWidth="1"/>
    <col min="6" max="6" width="11" style="46" customWidth="1"/>
    <col min="7" max="7" width="1.28515625" style="44" customWidth="1"/>
    <col min="8" max="8" width="11" style="46" customWidth="1"/>
    <col min="9" max="9" width="1.28515625" style="44" customWidth="1"/>
    <col min="10" max="10" width="11" style="46" customWidth="1"/>
    <col min="11" max="11" width="1.28515625" style="44" customWidth="1"/>
    <col min="12" max="12" width="11" style="46" customWidth="1"/>
    <col min="13" max="13" width="1.28515625" style="46" customWidth="1"/>
    <col min="14" max="14" width="11" style="46" customWidth="1"/>
    <col min="15" max="15" width="1.28515625" style="44" customWidth="1"/>
    <col min="16" max="16" width="11" style="46" customWidth="1"/>
    <col min="17" max="17" width="1.28515625" style="46" customWidth="1"/>
    <col min="18" max="18" width="11" style="44" customWidth="1"/>
    <col min="19" max="19" width="1.28515625" style="44" customWidth="1"/>
    <col min="20" max="20" width="11" style="46" customWidth="1"/>
    <col min="21" max="21" width="1.28515625" style="44" customWidth="1"/>
    <col min="22" max="22" width="11" style="44" customWidth="1"/>
    <col min="23" max="23" width="1.28515625" style="44" customWidth="1"/>
    <col min="24" max="24" width="11" style="46" customWidth="1"/>
    <col min="25" max="25" width="1.28515625" style="46" customWidth="1"/>
    <col min="26" max="26" width="11" style="46" customWidth="1"/>
    <col min="27" max="16384" width="9.140625" style="46"/>
  </cols>
  <sheetData>
    <row r="1" spans="1:26" ht="16.5" customHeight="1">
      <c r="Z1" s="62" t="s">
        <v>149</v>
      </c>
    </row>
    <row r="2" spans="1:26" s="42" customFormat="1" ht="16.5" customHeight="1">
      <c r="A2" s="42" t="s">
        <v>0</v>
      </c>
      <c r="Z2" s="43"/>
    </row>
    <row r="3" spans="1:26" s="42" customFormat="1" ht="16.5" customHeight="1">
      <c r="A3" s="42" t="s">
        <v>182</v>
      </c>
    </row>
    <row r="4" spans="1:26" s="42" customFormat="1" ht="16.5" customHeight="1">
      <c r="A4" s="42" t="s">
        <v>192</v>
      </c>
    </row>
    <row r="5" spans="1:26" s="44" customFormat="1" ht="16.5" customHeight="1">
      <c r="Z5" s="61" t="s">
        <v>148</v>
      </c>
    </row>
    <row r="6" spans="1:26" ht="16.5" customHeight="1">
      <c r="C6" s="48"/>
      <c r="D6" s="48"/>
      <c r="E6" s="48"/>
      <c r="F6" s="85" t="s">
        <v>1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spans="1:26" s="49" customFormat="1" ht="16.5" customHeight="1">
      <c r="F7" s="47" t="s">
        <v>109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8"/>
    </row>
    <row r="8" spans="1:26" s="49" customFormat="1" ht="16.5" customHeight="1">
      <c r="F8" s="48"/>
      <c r="G8" s="48"/>
      <c r="H8" s="48"/>
      <c r="I8" s="48"/>
      <c r="J8" s="48"/>
      <c r="K8" s="48"/>
      <c r="L8" s="48"/>
      <c r="M8" s="48"/>
      <c r="N8" s="48"/>
      <c r="O8" s="48"/>
      <c r="P8" s="47" t="s">
        <v>110</v>
      </c>
      <c r="Q8" s="47"/>
      <c r="R8" s="47"/>
      <c r="S8" s="47"/>
      <c r="T8" s="47"/>
      <c r="U8" s="48"/>
      <c r="V8" s="48"/>
      <c r="W8" s="48"/>
    </row>
    <row r="9" spans="1:26" s="49" customFormat="1" ht="16.5" customHeight="1">
      <c r="F9" s="48"/>
      <c r="G9" s="48"/>
      <c r="H9" s="48"/>
      <c r="I9" s="48"/>
      <c r="J9" s="48"/>
      <c r="K9" s="48"/>
      <c r="L9" s="48"/>
      <c r="M9" s="48"/>
      <c r="N9" s="48"/>
      <c r="O9" s="48"/>
      <c r="P9" s="47" t="s">
        <v>111</v>
      </c>
      <c r="Q9" s="47"/>
      <c r="R9" s="47"/>
      <c r="S9" s="50"/>
      <c r="T9" s="48"/>
      <c r="U9" s="48"/>
      <c r="V9" s="48"/>
      <c r="W9" s="48"/>
    </row>
    <row r="10" spans="1:26" s="49" customFormat="1" ht="16.5" customHeight="1"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 t="s">
        <v>112</v>
      </c>
      <c r="Q10" s="48"/>
      <c r="R10" s="48"/>
      <c r="S10" s="48"/>
      <c r="T10" s="48"/>
      <c r="U10" s="48"/>
      <c r="V10" s="48"/>
      <c r="W10" s="48"/>
    </row>
    <row r="11" spans="1:26" s="49" customFormat="1" ht="16.5" customHeight="1"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 t="s">
        <v>113</v>
      </c>
      <c r="Q11" s="48"/>
      <c r="R11" s="48"/>
      <c r="S11" s="48"/>
      <c r="T11" s="48"/>
      <c r="U11" s="48"/>
      <c r="V11" s="48"/>
      <c r="W11" s="48"/>
      <c r="X11" s="49" t="s">
        <v>199</v>
      </c>
    </row>
    <row r="12" spans="1:26" s="49" customFormat="1" ht="16.5" customHeight="1"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 t="s">
        <v>114</v>
      </c>
      <c r="Q12" s="48"/>
      <c r="R12" s="48"/>
      <c r="S12" s="48"/>
      <c r="T12" s="48" t="s">
        <v>115</v>
      </c>
      <c r="U12" s="48"/>
      <c r="V12" s="48" t="s">
        <v>93</v>
      </c>
      <c r="W12" s="48"/>
      <c r="X12" s="49" t="s">
        <v>200</v>
      </c>
    </row>
    <row r="13" spans="1:26" s="49" customFormat="1" ht="16.5" customHeight="1">
      <c r="F13" s="48" t="s">
        <v>85</v>
      </c>
      <c r="G13" s="48"/>
      <c r="I13" s="48"/>
      <c r="K13" s="48"/>
      <c r="L13" s="98" t="s">
        <v>41</v>
      </c>
      <c r="M13" s="98"/>
      <c r="N13" s="98"/>
      <c r="O13" s="48"/>
      <c r="P13" s="49" t="s">
        <v>116</v>
      </c>
      <c r="R13" s="49" t="s">
        <v>87</v>
      </c>
      <c r="S13" s="48"/>
      <c r="T13" s="49" t="s">
        <v>117</v>
      </c>
      <c r="U13" s="48"/>
      <c r="V13" s="48" t="s">
        <v>118</v>
      </c>
      <c r="W13" s="48"/>
      <c r="X13" s="49" t="s">
        <v>119</v>
      </c>
      <c r="Z13" s="49" t="s">
        <v>92</v>
      </c>
    </row>
    <row r="14" spans="1:26" s="49" customFormat="1" ht="16.5" customHeight="1">
      <c r="F14" s="48" t="s">
        <v>86</v>
      </c>
      <c r="G14" s="48"/>
      <c r="I14" s="48"/>
      <c r="K14" s="48"/>
      <c r="L14" s="49" t="s">
        <v>88</v>
      </c>
      <c r="M14" s="48"/>
      <c r="O14" s="48"/>
      <c r="P14" s="49" t="s">
        <v>120</v>
      </c>
      <c r="R14" s="49" t="s">
        <v>94</v>
      </c>
      <c r="S14" s="48"/>
      <c r="T14" s="49" t="s">
        <v>121</v>
      </c>
      <c r="U14" s="48"/>
      <c r="V14" s="48" t="s">
        <v>122</v>
      </c>
      <c r="W14" s="48"/>
      <c r="X14" s="48" t="s">
        <v>123</v>
      </c>
      <c r="Z14" s="49" t="s">
        <v>121</v>
      </c>
    </row>
    <row r="15" spans="1:26" s="49" customFormat="1" ht="16.5" customHeight="1">
      <c r="C15" s="48"/>
      <c r="D15" s="48"/>
      <c r="E15" s="48"/>
      <c r="F15" s="83" t="s">
        <v>89</v>
      </c>
      <c r="G15" s="48"/>
      <c r="H15" s="83" t="s">
        <v>39</v>
      </c>
      <c r="I15" s="48"/>
      <c r="J15" s="83" t="s">
        <v>40</v>
      </c>
      <c r="K15" s="48"/>
      <c r="L15" s="83" t="s">
        <v>96</v>
      </c>
      <c r="M15" s="48"/>
      <c r="N15" s="83" t="s">
        <v>91</v>
      </c>
      <c r="O15" s="48"/>
      <c r="P15" s="83" t="s">
        <v>124</v>
      </c>
      <c r="Q15" s="48"/>
      <c r="R15" s="83" t="s">
        <v>95</v>
      </c>
      <c r="S15" s="48"/>
      <c r="T15" s="83" t="s">
        <v>125</v>
      </c>
      <c r="U15" s="48"/>
      <c r="V15" s="83" t="s">
        <v>126</v>
      </c>
      <c r="W15" s="48"/>
      <c r="X15" s="83" t="s">
        <v>127</v>
      </c>
      <c r="Z15" s="83" t="s">
        <v>125</v>
      </c>
    </row>
    <row r="16" spans="1:26" ht="16.5" customHeight="1">
      <c r="A16" s="42" t="s">
        <v>183</v>
      </c>
      <c r="C16" s="82"/>
      <c r="D16" s="82"/>
      <c r="E16" s="82"/>
      <c r="F16" s="54">
        <v>1666827</v>
      </c>
      <c r="G16" s="53"/>
      <c r="H16" s="54">
        <v>2062461</v>
      </c>
      <c r="I16" s="53"/>
      <c r="J16" s="54">
        <v>568131</v>
      </c>
      <c r="K16" s="53"/>
      <c r="L16" s="57">
        <v>211675</v>
      </c>
      <c r="M16" s="53"/>
      <c r="N16" s="57">
        <v>3447854</v>
      </c>
      <c r="O16" s="53"/>
      <c r="P16" s="57">
        <v>102987</v>
      </c>
      <c r="Q16" s="57"/>
      <c r="R16" s="54">
        <v>6246415</v>
      </c>
      <c r="S16" s="53"/>
      <c r="T16" s="54">
        <f>SUM(P16:S16)</f>
        <v>6349402</v>
      </c>
      <c r="U16" s="53"/>
      <c r="V16" s="54">
        <f>SUM(F16:R16)</f>
        <v>14306350</v>
      </c>
      <c r="W16" s="53"/>
      <c r="X16" s="54">
        <v>282744</v>
      </c>
      <c r="Y16" s="53"/>
      <c r="Z16" s="54">
        <f>SUM(U16:X16)</f>
        <v>14589094</v>
      </c>
    </row>
    <row r="17" spans="1:27" ht="16.5" customHeight="1">
      <c r="A17" s="46" t="s">
        <v>227</v>
      </c>
      <c r="C17" s="82"/>
      <c r="D17" s="82"/>
      <c r="E17" s="82"/>
      <c r="F17" s="54"/>
      <c r="G17" s="53"/>
      <c r="H17" s="54"/>
      <c r="I17" s="53"/>
      <c r="J17" s="54"/>
      <c r="K17" s="53"/>
      <c r="L17" s="57"/>
      <c r="M17" s="53"/>
      <c r="N17" s="57"/>
      <c r="O17" s="53"/>
      <c r="P17" s="57"/>
      <c r="Q17" s="57"/>
      <c r="R17" s="54"/>
      <c r="S17" s="53"/>
      <c r="T17" s="54"/>
      <c r="U17" s="53"/>
      <c r="V17" s="54"/>
      <c r="W17" s="53"/>
      <c r="X17" s="54"/>
      <c r="Y17" s="53"/>
      <c r="Z17" s="54"/>
    </row>
    <row r="18" spans="1:27" ht="16.5" customHeight="1">
      <c r="A18" s="46" t="s">
        <v>225</v>
      </c>
      <c r="C18" s="82"/>
      <c r="D18" s="82"/>
      <c r="E18" s="82"/>
      <c r="F18" s="54">
        <v>0</v>
      </c>
      <c r="G18" s="54"/>
      <c r="H18" s="54">
        <v>0</v>
      </c>
      <c r="I18" s="54"/>
      <c r="J18" s="54">
        <v>0</v>
      </c>
      <c r="K18" s="54"/>
      <c r="L18" s="54">
        <v>0</v>
      </c>
      <c r="M18" s="54"/>
      <c r="N18" s="54">
        <v>-519975</v>
      </c>
      <c r="O18" s="54"/>
      <c r="P18" s="54">
        <v>0</v>
      </c>
      <c r="Q18" s="54"/>
      <c r="R18" s="54">
        <v>-1710592</v>
      </c>
      <c r="S18" s="54"/>
      <c r="T18" s="54">
        <f>SUM(P18:S18)</f>
        <v>-1710592</v>
      </c>
      <c r="U18" s="54"/>
      <c r="V18" s="54">
        <f>SUM(F18:R18)</f>
        <v>-2230567</v>
      </c>
      <c r="W18" s="54"/>
      <c r="X18" s="54">
        <v>733</v>
      </c>
      <c r="Y18" s="54"/>
      <c r="Z18" s="53">
        <f>SUM(V18:X18)</f>
        <v>-2229834</v>
      </c>
    </row>
    <row r="19" spans="1:27" ht="16.5" customHeight="1">
      <c r="A19" s="46" t="s">
        <v>226</v>
      </c>
      <c r="C19" s="82"/>
      <c r="D19" s="82"/>
      <c r="E19" s="82"/>
      <c r="F19" s="89">
        <v>0</v>
      </c>
      <c r="G19" s="53"/>
      <c r="H19" s="89">
        <v>0</v>
      </c>
      <c r="I19" s="53"/>
      <c r="J19" s="89">
        <v>0</v>
      </c>
      <c r="K19" s="53"/>
      <c r="L19" s="90">
        <v>0</v>
      </c>
      <c r="M19" s="53"/>
      <c r="N19" s="90">
        <v>-551081</v>
      </c>
      <c r="O19" s="53"/>
      <c r="P19" s="90">
        <v>0</v>
      </c>
      <c r="Q19" s="57"/>
      <c r="R19" s="89">
        <v>551081</v>
      </c>
      <c r="S19" s="53"/>
      <c r="T19" s="89">
        <f>SUM(P19:S19)</f>
        <v>551081</v>
      </c>
      <c r="U19" s="53"/>
      <c r="V19" s="89">
        <f>SUM(F19:R19)</f>
        <v>0</v>
      </c>
      <c r="W19" s="53"/>
      <c r="X19" s="89">
        <v>0</v>
      </c>
      <c r="Y19" s="53"/>
      <c r="Z19" s="91">
        <f>SUM(V19:X19)</f>
        <v>0</v>
      </c>
    </row>
    <row r="20" spans="1:27" ht="16.5" customHeight="1">
      <c r="A20" s="42" t="s">
        <v>193</v>
      </c>
      <c r="C20" s="82"/>
      <c r="D20" s="82"/>
      <c r="E20" s="82"/>
      <c r="F20" s="54">
        <f>SUM(F16:F19)</f>
        <v>1666827</v>
      </c>
      <c r="G20" s="53"/>
      <c r="H20" s="54">
        <f>SUM(H16:H19)</f>
        <v>2062461</v>
      </c>
      <c r="I20" s="53"/>
      <c r="J20" s="54">
        <f>SUM(J16:J19)</f>
        <v>568131</v>
      </c>
      <c r="K20" s="53"/>
      <c r="L20" s="54">
        <f>SUM(L16:L19)</f>
        <v>211675</v>
      </c>
      <c r="M20" s="53"/>
      <c r="N20" s="54">
        <f>SUM(N16:N19)</f>
        <v>2376798</v>
      </c>
      <c r="O20" s="53"/>
      <c r="P20" s="54">
        <f>SUM(P16:P19)</f>
        <v>102987</v>
      </c>
      <c r="Q20" s="57"/>
      <c r="R20" s="54">
        <f>SUM(R16:R19)</f>
        <v>5086904</v>
      </c>
      <c r="S20" s="53"/>
      <c r="T20" s="54">
        <f>SUM(T16:T19)</f>
        <v>5189891</v>
      </c>
      <c r="U20" s="53"/>
      <c r="V20" s="54">
        <f>SUM(V16:V19)</f>
        <v>12075783</v>
      </c>
      <c r="W20" s="53"/>
      <c r="X20" s="54">
        <f>SUM(X16:X19)</f>
        <v>283477</v>
      </c>
      <c r="Y20" s="53"/>
      <c r="Z20" s="54">
        <f>SUM(Z16:Z19)</f>
        <v>12359260</v>
      </c>
    </row>
    <row r="21" spans="1:27" ht="16.5" customHeight="1">
      <c r="A21" s="46" t="s">
        <v>203</v>
      </c>
      <c r="E21" s="46"/>
      <c r="F21" s="57">
        <v>0</v>
      </c>
      <c r="G21" s="54"/>
      <c r="H21" s="57">
        <v>0</v>
      </c>
      <c r="I21" s="54"/>
      <c r="J21" s="57">
        <v>0</v>
      </c>
      <c r="K21" s="54"/>
      <c r="L21" s="57">
        <v>0</v>
      </c>
      <c r="M21" s="54"/>
      <c r="N21" s="53">
        <v>36373</v>
      </c>
      <c r="O21" s="53"/>
      <c r="P21" s="57">
        <v>-13030</v>
      </c>
      <c r="Q21" s="57"/>
      <c r="R21" s="57">
        <v>0</v>
      </c>
      <c r="S21" s="54"/>
      <c r="T21" s="54">
        <f>SUM(P21:S21)</f>
        <v>-13030</v>
      </c>
      <c r="U21" s="54">
        <f>SUM(Q21:T21)</f>
        <v>-13030</v>
      </c>
      <c r="V21" s="54">
        <f>SUM(F21:R21)</f>
        <v>23343</v>
      </c>
      <c r="W21" s="53"/>
      <c r="X21" s="54">
        <v>4623</v>
      </c>
      <c r="Y21" s="53"/>
      <c r="Z21" s="53">
        <f>SUM(V21:X21)</f>
        <v>27966</v>
      </c>
    </row>
    <row r="22" spans="1:27" ht="16.5" customHeight="1" thickBot="1">
      <c r="A22" s="42" t="s">
        <v>222</v>
      </c>
      <c r="E22" s="46"/>
      <c r="F22" s="58">
        <f>SUM(F20:F21)</f>
        <v>1666827</v>
      </c>
      <c r="G22" s="53"/>
      <c r="H22" s="58">
        <f>SUM(H20:H21)</f>
        <v>2062461</v>
      </c>
      <c r="I22" s="53"/>
      <c r="J22" s="58">
        <f>SUM(J20:J21)</f>
        <v>568131</v>
      </c>
      <c r="K22" s="53"/>
      <c r="L22" s="58">
        <f>SUM(L20:L21)</f>
        <v>211675</v>
      </c>
      <c r="M22" s="53"/>
      <c r="N22" s="58">
        <f>SUM(N20:N21)</f>
        <v>2413171</v>
      </c>
      <c r="O22" s="53"/>
      <c r="P22" s="58">
        <f>SUM(P20:P21)</f>
        <v>89957</v>
      </c>
      <c r="Q22" s="54"/>
      <c r="R22" s="58">
        <f>SUM(R20:R21)</f>
        <v>5086904</v>
      </c>
      <c r="S22" s="53"/>
      <c r="T22" s="58">
        <f>SUM(T20:T21)</f>
        <v>5176861</v>
      </c>
      <c r="U22" s="53"/>
      <c r="V22" s="58">
        <f>SUM(V20:V21)</f>
        <v>12099126</v>
      </c>
      <c r="W22" s="53"/>
      <c r="X22" s="58">
        <f>SUM(X20:X21)</f>
        <v>288100</v>
      </c>
      <c r="Y22" s="53"/>
      <c r="Z22" s="58">
        <f>SUM(Z20:Z21)</f>
        <v>12387226</v>
      </c>
    </row>
    <row r="23" spans="1:27" ht="16.5" customHeight="1" thickTop="1">
      <c r="A23" s="42"/>
      <c r="E23" s="46"/>
      <c r="F23" s="55"/>
      <c r="G23" s="53"/>
      <c r="H23" s="55"/>
      <c r="I23" s="53"/>
      <c r="J23" s="55"/>
      <c r="K23" s="53"/>
      <c r="L23" s="55"/>
      <c r="M23" s="53"/>
      <c r="N23" s="55"/>
      <c r="O23" s="53"/>
      <c r="P23" s="55"/>
      <c r="Q23" s="54"/>
      <c r="R23" s="55"/>
      <c r="S23" s="53"/>
      <c r="T23" s="55"/>
      <c r="U23" s="53"/>
      <c r="V23" s="55"/>
      <c r="W23" s="53"/>
      <c r="X23" s="55"/>
      <c r="Y23" s="53"/>
      <c r="Z23" s="54"/>
    </row>
    <row r="24" spans="1:27" ht="16.5" customHeight="1">
      <c r="A24" s="42" t="s">
        <v>184</v>
      </c>
      <c r="C24" s="82"/>
      <c r="D24" s="82"/>
      <c r="E24" s="82"/>
      <c r="F24" s="54">
        <v>1666827</v>
      </c>
      <c r="G24" s="53"/>
      <c r="H24" s="54">
        <v>2062461</v>
      </c>
      <c r="I24" s="53"/>
      <c r="J24" s="54">
        <v>568131</v>
      </c>
      <c r="K24" s="53"/>
      <c r="L24" s="54">
        <v>211675</v>
      </c>
      <c r="M24" s="53"/>
      <c r="N24" s="54">
        <v>3544790</v>
      </c>
      <c r="O24" s="53"/>
      <c r="P24" s="54">
        <v>96156</v>
      </c>
      <c r="Q24" s="54"/>
      <c r="R24" s="54">
        <v>6251729</v>
      </c>
      <c r="S24" s="53"/>
      <c r="T24" s="54">
        <f>SUM(P24:S24)</f>
        <v>6347885</v>
      </c>
      <c r="U24" s="53"/>
      <c r="V24" s="54">
        <f>SUM(F24:R24)</f>
        <v>14401769</v>
      </c>
      <c r="W24" s="53"/>
      <c r="X24" s="54">
        <v>272728</v>
      </c>
      <c r="Y24" s="53"/>
      <c r="Z24" s="53">
        <f>SUM(V24:X24)</f>
        <v>14674497</v>
      </c>
      <c r="AA24" s="44"/>
    </row>
    <row r="25" spans="1:27" ht="16.5" customHeight="1">
      <c r="A25" s="46" t="s">
        <v>227</v>
      </c>
      <c r="C25" s="82"/>
      <c r="D25" s="82"/>
      <c r="E25" s="82"/>
      <c r="F25" s="54"/>
      <c r="G25" s="53"/>
      <c r="H25" s="54"/>
      <c r="I25" s="53"/>
      <c r="J25" s="54"/>
      <c r="K25" s="53"/>
      <c r="L25" s="57"/>
      <c r="M25" s="53"/>
      <c r="N25" s="57"/>
      <c r="O25" s="53"/>
      <c r="P25" s="57"/>
      <c r="Q25" s="57"/>
      <c r="R25" s="54"/>
      <c r="S25" s="53"/>
      <c r="T25" s="54"/>
      <c r="U25" s="53"/>
      <c r="V25" s="54"/>
      <c r="W25" s="53"/>
      <c r="X25" s="54"/>
      <c r="Y25" s="53"/>
      <c r="Z25" s="54"/>
    </row>
    <row r="26" spans="1:27" ht="16.5" customHeight="1">
      <c r="A26" s="46" t="s">
        <v>225</v>
      </c>
      <c r="C26" s="82"/>
      <c r="D26" s="82"/>
      <c r="E26" s="82"/>
      <c r="F26" s="54">
        <v>0</v>
      </c>
      <c r="G26" s="54"/>
      <c r="H26" s="54">
        <v>0</v>
      </c>
      <c r="I26" s="54"/>
      <c r="J26" s="54">
        <v>0</v>
      </c>
      <c r="K26" s="54"/>
      <c r="L26" s="54">
        <v>0</v>
      </c>
      <c r="M26" s="54"/>
      <c r="N26" s="54">
        <v>-546412</v>
      </c>
      <c r="O26" s="54"/>
      <c r="P26" s="54">
        <v>0</v>
      </c>
      <c r="Q26" s="54"/>
      <c r="R26" s="54">
        <v>-1712897</v>
      </c>
      <c r="S26" s="54"/>
      <c r="T26" s="54">
        <f>SUM(P26:S26)</f>
        <v>-1712897</v>
      </c>
      <c r="U26" s="54"/>
      <c r="V26" s="54">
        <f>SUM(F26:R26)</f>
        <v>-2259309</v>
      </c>
      <c r="W26" s="54"/>
      <c r="X26" s="54">
        <v>376</v>
      </c>
      <c r="Y26" s="54"/>
      <c r="Z26" s="53">
        <f>SUM(V26:X26)</f>
        <v>-2258933</v>
      </c>
    </row>
    <row r="27" spans="1:27" ht="16.5" customHeight="1">
      <c r="A27" s="46" t="s">
        <v>226</v>
      </c>
      <c r="C27" s="82"/>
      <c r="D27" s="82"/>
      <c r="E27" s="82"/>
      <c r="F27" s="89">
        <v>0</v>
      </c>
      <c r="G27" s="53"/>
      <c r="H27" s="89">
        <v>0</v>
      </c>
      <c r="I27" s="53"/>
      <c r="J27" s="89">
        <v>0</v>
      </c>
      <c r="K27" s="53"/>
      <c r="L27" s="90">
        <v>0</v>
      </c>
      <c r="M27" s="53"/>
      <c r="N27" s="90">
        <v>-557289</v>
      </c>
      <c r="O27" s="53"/>
      <c r="P27" s="90">
        <v>0</v>
      </c>
      <c r="Q27" s="57"/>
      <c r="R27" s="89">
        <v>557289</v>
      </c>
      <c r="S27" s="53"/>
      <c r="T27" s="89">
        <f>SUM(P27:S27)</f>
        <v>557289</v>
      </c>
      <c r="U27" s="53"/>
      <c r="V27" s="89">
        <f>SUM(F27:R27)</f>
        <v>0</v>
      </c>
      <c r="W27" s="53"/>
      <c r="X27" s="89">
        <v>0</v>
      </c>
      <c r="Y27" s="53"/>
      <c r="Z27" s="91">
        <f>SUM(V27:X27)</f>
        <v>0</v>
      </c>
    </row>
    <row r="28" spans="1:27" ht="16.5" customHeight="1">
      <c r="A28" s="42" t="s">
        <v>185</v>
      </c>
      <c r="C28" s="82"/>
      <c r="D28" s="82"/>
      <c r="E28" s="82"/>
      <c r="F28" s="54">
        <f>SUM(F24:F27)</f>
        <v>1666827</v>
      </c>
      <c r="G28" s="53"/>
      <c r="H28" s="54">
        <f>SUM(H24:H27)</f>
        <v>2062461</v>
      </c>
      <c r="I28" s="53"/>
      <c r="J28" s="54">
        <f>SUM(J24:J27)</f>
        <v>568131</v>
      </c>
      <c r="K28" s="53"/>
      <c r="L28" s="54">
        <f>SUM(L24:L27)</f>
        <v>211675</v>
      </c>
      <c r="M28" s="53"/>
      <c r="N28" s="54">
        <f>SUM(N24:N27)</f>
        <v>2441089</v>
      </c>
      <c r="O28" s="53"/>
      <c r="P28" s="54">
        <f>SUM(P24:P27)</f>
        <v>96156</v>
      </c>
      <c r="Q28" s="54"/>
      <c r="R28" s="54">
        <f>SUM(R24:R27)</f>
        <v>5096121</v>
      </c>
      <c r="S28" s="53"/>
      <c r="T28" s="54">
        <f>SUM(T24:T27)</f>
        <v>5192277</v>
      </c>
      <c r="U28" s="56"/>
      <c r="V28" s="54">
        <f>SUM(V24:V27)</f>
        <v>12142460</v>
      </c>
      <c r="W28" s="56"/>
      <c r="X28" s="54">
        <f>SUM(X24:X27)</f>
        <v>273104</v>
      </c>
      <c r="Y28" s="53"/>
      <c r="Z28" s="54">
        <f>SUM(Z24:Z27)</f>
        <v>12415564</v>
      </c>
      <c r="AA28" s="44"/>
    </row>
    <row r="29" spans="1:27" ht="16.5" customHeight="1">
      <c r="A29" s="66" t="s">
        <v>153</v>
      </c>
      <c r="C29" s="82"/>
      <c r="D29" s="82"/>
      <c r="E29" s="82"/>
      <c r="F29" s="57">
        <v>0</v>
      </c>
      <c r="G29" s="54"/>
      <c r="H29" s="57">
        <v>0</v>
      </c>
      <c r="I29" s="54"/>
      <c r="J29" s="57">
        <v>0</v>
      </c>
      <c r="K29" s="54"/>
      <c r="L29" s="57">
        <v>0</v>
      </c>
      <c r="M29" s="54"/>
      <c r="N29" s="53">
        <v>66209</v>
      </c>
      <c r="O29" s="53"/>
      <c r="P29" s="57">
        <v>-12490</v>
      </c>
      <c r="Q29" s="57"/>
      <c r="R29" s="57">
        <v>0</v>
      </c>
      <c r="S29" s="54"/>
      <c r="T29" s="54">
        <f>SUM(P29:S29)</f>
        <v>-12490</v>
      </c>
      <c r="U29" s="53"/>
      <c r="V29" s="54">
        <f>SUM(F29:R29)</f>
        <v>53719</v>
      </c>
      <c r="W29" s="53"/>
      <c r="X29" s="54">
        <v>1301</v>
      </c>
      <c r="Y29" s="53"/>
      <c r="Z29" s="53">
        <f>SUM(V29:X29)</f>
        <v>55020</v>
      </c>
      <c r="AA29" s="44"/>
    </row>
    <row r="30" spans="1:27" ht="16.5" customHeight="1" thickBot="1">
      <c r="A30" s="42" t="s">
        <v>171</v>
      </c>
      <c r="E30" s="46"/>
      <c r="F30" s="58">
        <f>SUM(F28:F29)</f>
        <v>1666827</v>
      </c>
      <c r="G30" s="53"/>
      <c r="H30" s="58">
        <f>SUM(H28:H29)</f>
        <v>2062461</v>
      </c>
      <c r="I30" s="53"/>
      <c r="J30" s="58">
        <f>SUM(J28:J29)</f>
        <v>568131</v>
      </c>
      <c r="K30" s="53"/>
      <c r="L30" s="58">
        <f>SUM(L28:L29)</f>
        <v>211675</v>
      </c>
      <c r="M30" s="53"/>
      <c r="N30" s="58">
        <f>SUM(N28:N29)</f>
        <v>2507298</v>
      </c>
      <c r="O30" s="53"/>
      <c r="P30" s="58">
        <f>SUM(P28:P29)</f>
        <v>83666</v>
      </c>
      <c r="Q30" s="54"/>
      <c r="R30" s="58">
        <f>SUM(R28:R29)</f>
        <v>5096121</v>
      </c>
      <c r="S30" s="53"/>
      <c r="T30" s="58">
        <f>SUM(T28:T29)</f>
        <v>5179787</v>
      </c>
      <c r="U30" s="53"/>
      <c r="V30" s="58">
        <f>SUM(V28:V29)</f>
        <v>12196179</v>
      </c>
      <c r="W30" s="53"/>
      <c r="X30" s="58">
        <f>SUM(X28:X29)</f>
        <v>274405</v>
      </c>
      <c r="Y30" s="53"/>
      <c r="Z30" s="58">
        <f>SUM(Z28:Z29)</f>
        <v>12470584</v>
      </c>
      <c r="AA30" s="44"/>
    </row>
    <row r="31" spans="1:27" ht="16.5" customHeight="1" thickTop="1">
      <c r="A31" s="42"/>
      <c r="C31" s="82"/>
      <c r="D31" s="86"/>
      <c r="E31" s="87"/>
      <c r="F31" s="54">
        <f>F22-BS!F71</f>
        <v>0</v>
      </c>
      <c r="G31" s="53"/>
      <c r="H31" s="54">
        <f>H22-BS!F72</f>
        <v>0</v>
      </c>
      <c r="I31" s="53"/>
      <c r="J31" s="54">
        <f>J22-BS!F73</f>
        <v>0</v>
      </c>
      <c r="K31" s="53"/>
      <c r="L31" s="54">
        <f>L22-BS!F75</f>
        <v>0</v>
      </c>
      <c r="M31" s="53"/>
      <c r="N31" s="54">
        <f>N20-BS!H76</f>
        <v>0</v>
      </c>
      <c r="O31" s="53"/>
      <c r="P31" s="54"/>
      <c r="Q31" s="54"/>
      <c r="R31" s="54"/>
      <c r="S31" s="53"/>
      <c r="T31" s="54">
        <f>T20-BS!H77</f>
        <v>0</v>
      </c>
      <c r="U31" s="53"/>
      <c r="V31" s="53">
        <f>V20-BS!H78</f>
        <v>0</v>
      </c>
      <c r="W31" s="53"/>
      <c r="X31" s="54">
        <f>X20-BS!H80</f>
        <v>0</v>
      </c>
      <c r="Y31" s="56"/>
      <c r="Z31" s="54">
        <f>Z20-BS!H81</f>
        <v>0</v>
      </c>
    </row>
    <row r="32" spans="1:27" ht="16.5" customHeight="1">
      <c r="E32" s="46"/>
      <c r="F32" s="54">
        <f>F30-BS!D71</f>
        <v>0</v>
      </c>
      <c r="G32" s="53"/>
      <c r="H32" s="54">
        <f>H30-BS!D72</f>
        <v>0</v>
      </c>
      <c r="I32" s="53"/>
      <c r="J32" s="54">
        <f>J30-BS!D73</f>
        <v>0</v>
      </c>
      <c r="K32" s="53"/>
      <c r="L32" s="54">
        <f>L30-BS!D75</f>
        <v>0</v>
      </c>
      <c r="M32" s="53"/>
      <c r="N32" s="54">
        <f>N30-BS!D76</f>
        <v>0</v>
      </c>
      <c r="O32" s="53"/>
      <c r="P32" s="54"/>
      <c r="Q32" s="54"/>
      <c r="R32" s="54"/>
      <c r="S32" s="53"/>
      <c r="T32" s="54">
        <f>T30-BS!D77</f>
        <v>0</v>
      </c>
      <c r="U32" s="53"/>
      <c r="V32" s="54">
        <f>V30-BS!D78</f>
        <v>0</v>
      </c>
      <c r="W32" s="53"/>
      <c r="X32" s="54">
        <f>X30-BS!D80</f>
        <v>0</v>
      </c>
      <c r="Y32" s="53"/>
      <c r="Z32" s="54">
        <f>Z30-BS!D81</f>
        <v>0</v>
      </c>
    </row>
    <row r="33" spans="1:26" ht="16.5" customHeight="1">
      <c r="A33" s="46" t="s">
        <v>19</v>
      </c>
      <c r="E33" s="46"/>
      <c r="F33" s="54"/>
      <c r="G33" s="53"/>
      <c r="H33" s="54"/>
      <c r="I33" s="53"/>
      <c r="J33" s="54"/>
      <c r="K33" s="53"/>
      <c r="L33" s="54"/>
      <c r="M33" s="53"/>
      <c r="N33" s="54"/>
      <c r="O33" s="53"/>
      <c r="P33" s="54"/>
      <c r="Q33" s="54"/>
      <c r="R33" s="54"/>
      <c r="S33" s="53"/>
      <c r="T33" s="54"/>
      <c r="U33" s="53"/>
      <c r="V33" s="54"/>
      <c r="W33" s="53"/>
      <c r="X33" s="54"/>
      <c r="Y33" s="53"/>
      <c r="Z33" s="54"/>
    </row>
    <row r="34" spans="1:26" ht="16.5" customHeight="1">
      <c r="G34" s="46"/>
      <c r="I34" s="46"/>
      <c r="K34" s="46"/>
      <c r="O34" s="46"/>
      <c r="R34" s="46"/>
      <c r="S34" s="46"/>
      <c r="U34" s="46"/>
      <c r="V34" s="46"/>
      <c r="W34" s="46"/>
    </row>
    <row r="35" spans="1:26" ht="16.5" customHeight="1">
      <c r="G35" s="46"/>
      <c r="I35" s="46"/>
      <c r="K35" s="46"/>
      <c r="O35" s="46"/>
      <c r="R35" s="46"/>
      <c r="S35" s="46"/>
      <c r="U35" s="46"/>
      <c r="V35" s="46"/>
      <c r="W35" s="46"/>
    </row>
  </sheetData>
  <mergeCells count="1">
    <mergeCell ref="L13:N13"/>
  </mergeCells>
  <phoneticPr fontId="6" type="noConversion"/>
  <printOptions horizontalCentered="1"/>
  <pageMargins left="0.35433070866141736" right="0.19685039370078741" top="0.7" bottom="0.19685039370078741" header="0.19685039370078741" footer="0.19685039370078741"/>
  <pageSetup paperSize="9" scale="8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S27"/>
  <sheetViews>
    <sheetView showGridLines="0" view="pageBreakPreview" topLeftCell="A7" zoomScale="115" zoomScaleNormal="110" zoomScaleSheetLayoutView="115" workbookViewId="0">
      <selection activeCell="P27" sqref="P27"/>
    </sheetView>
  </sheetViews>
  <sheetFormatPr defaultRowHeight="18.75" customHeight="1"/>
  <cols>
    <col min="1" max="1" width="19.7109375" style="69" customWidth="1"/>
    <col min="2" max="3" width="5.7109375" style="69" customWidth="1"/>
    <col min="4" max="4" width="22.85546875" style="69" customWidth="1"/>
    <col min="5" max="5" width="1.28515625" style="70" customWidth="1"/>
    <col min="6" max="6" width="12.7109375" style="69" customWidth="1"/>
    <col min="7" max="7" width="2.7109375" style="70" customWidth="1"/>
    <col min="8" max="8" width="12.7109375" style="69" customWidth="1"/>
    <col min="9" max="9" width="2.7109375" style="70" customWidth="1"/>
    <col min="10" max="10" width="12.7109375" style="69" customWidth="1"/>
    <col min="11" max="11" width="2.7109375" style="69" customWidth="1"/>
    <col min="12" max="12" width="12.7109375" style="69" customWidth="1"/>
    <col min="13" max="13" width="2.7109375" style="70" customWidth="1"/>
    <col min="14" max="14" width="12.7109375" style="69" customWidth="1"/>
    <col min="15" max="15" width="2.7109375" style="69" customWidth="1"/>
    <col min="16" max="16" width="12.7109375" style="69" customWidth="1"/>
    <col min="17" max="17" width="1.7109375" style="69" customWidth="1"/>
    <col min="18" max="18" width="8.85546875" style="69" customWidth="1"/>
    <col min="19" max="16384" width="9.140625" style="69"/>
  </cols>
  <sheetData>
    <row r="1" spans="1:19" s="67" customFormat="1" ht="18.75" customHeight="1">
      <c r="P1" s="23" t="s">
        <v>149</v>
      </c>
    </row>
    <row r="2" spans="1:19" s="67" customFormat="1" ht="18.75" customHeight="1">
      <c r="A2" s="67" t="s">
        <v>0</v>
      </c>
      <c r="P2" s="68"/>
    </row>
    <row r="3" spans="1:19" s="67" customFormat="1" ht="18.75" customHeight="1">
      <c r="A3" s="67" t="s">
        <v>186</v>
      </c>
    </row>
    <row r="4" spans="1:19" s="67" customFormat="1" ht="18.75" customHeight="1">
      <c r="A4" s="1" t="s">
        <v>192</v>
      </c>
    </row>
    <row r="5" spans="1:19" ht="18.75" customHeight="1">
      <c r="N5" s="68"/>
      <c r="O5" s="68"/>
      <c r="P5" s="5" t="s">
        <v>148</v>
      </c>
      <c r="R5" s="88"/>
    </row>
    <row r="6" spans="1:19" ht="18.75" customHeight="1">
      <c r="D6" s="71"/>
      <c r="E6" s="71"/>
      <c r="F6" s="99" t="s">
        <v>2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71"/>
      <c r="R6" s="71"/>
    </row>
    <row r="7" spans="1:19" ht="18.75" customHeight="1">
      <c r="D7" s="71"/>
      <c r="E7" s="71"/>
      <c r="F7" s="70"/>
      <c r="H7" s="70"/>
      <c r="J7" s="70"/>
      <c r="K7" s="70"/>
      <c r="L7" s="70"/>
      <c r="N7" s="100" t="s">
        <v>128</v>
      </c>
      <c r="O7" s="100"/>
      <c r="P7" s="70"/>
      <c r="Q7" s="71"/>
      <c r="R7" s="71"/>
    </row>
    <row r="8" spans="1:19" ht="18.75" customHeight="1">
      <c r="D8" s="71"/>
      <c r="E8" s="71"/>
      <c r="F8" s="70"/>
      <c r="H8" s="70"/>
      <c r="J8" s="70"/>
      <c r="K8" s="70"/>
      <c r="L8" s="70"/>
      <c r="N8" s="71" t="s">
        <v>129</v>
      </c>
      <c r="O8" s="71"/>
      <c r="P8" s="70"/>
      <c r="Q8" s="71"/>
      <c r="R8" s="71"/>
    </row>
    <row r="9" spans="1:19" s="72" customFormat="1" ht="18.75" customHeight="1">
      <c r="F9" s="72" t="s">
        <v>85</v>
      </c>
      <c r="G9" s="71"/>
      <c r="I9" s="71"/>
      <c r="J9" s="101" t="s">
        <v>41</v>
      </c>
      <c r="K9" s="101"/>
      <c r="L9" s="101"/>
      <c r="M9" s="71"/>
      <c r="N9" s="71" t="s">
        <v>130</v>
      </c>
      <c r="P9" s="71" t="s">
        <v>92</v>
      </c>
    </row>
    <row r="10" spans="1:19" s="72" customFormat="1" ht="18.75" customHeight="1">
      <c r="F10" s="71" t="s">
        <v>86</v>
      </c>
      <c r="G10" s="71"/>
      <c r="I10" s="71"/>
      <c r="J10" s="72" t="s">
        <v>88</v>
      </c>
      <c r="K10" s="71"/>
      <c r="M10" s="71"/>
      <c r="N10" s="71" t="s">
        <v>131</v>
      </c>
      <c r="P10" s="71" t="s">
        <v>121</v>
      </c>
    </row>
    <row r="11" spans="1:19" s="72" customFormat="1" ht="18.75" customHeight="1">
      <c r="C11" s="71"/>
      <c r="D11" s="71"/>
      <c r="F11" s="73" t="s">
        <v>89</v>
      </c>
      <c r="G11" s="71"/>
      <c r="H11" s="73" t="s">
        <v>39</v>
      </c>
      <c r="I11" s="71"/>
      <c r="J11" s="73" t="s">
        <v>90</v>
      </c>
      <c r="K11" s="71"/>
      <c r="L11" s="73" t="s">
        <v>91</v>
      </c>
      <c r="M11" s="71"/>
      <c r="N11" s="73" t="s">
        <v>132</v>
      </c>
      <c r="O11" s="71"/>
      <c r="P11" s="73" t="s">
        <v>125</v>
      </c>
    </row>
    <row r="12" spans="1:19" ht="18.75" customHeight="1">
      <c r="A12" s="67" t="s">
        <v>183</v>
      </c>
      <c r="F12" s="30">
        <v>1666827</v>
      </c>
      <c r="G12" s="20"/>
      <c r="H12" s="30">
        <v>2062461</v>
      </c>
      <c r="I12" s="20"/>
      <c r="J12" s="30">
        <v>211675</v>
      </c>
      <c r="K12" s="20"/>
      <c r="L12" s="20">
        <v>939534</v>
      </c>
      <c r="M12" s="20"/>
      <c r="N12" s="20">
        <v>173783</v>
      </c>
      <c r="O12" s="20"/>
      <c r="P12" s="30">
        <f>SUM(F12:N12)</f>
        <v>5054280</v>
      </c>
    </row>
    <row r="13" spans="1:19" ht="18.75" customHeight="1">
      <c r="A13" s="69" t="s">
        <v>201</v>
      </c>
      <c r="F13" s="30"/>
      <c r="G13" s="20"/>
      <c r="H13" s="30"/>
      <c r="I13" s="20"/>
      <c r="J13" s="30"/>
      <c r="K13" s="20"/>
      <c r="L13" s="20"/>
      <c r="M13" s="20"/>
      <c r="N13" s="20"/>
      <c r="O13" s="20"/>
      <c r="P13" s="30"/>
    </row>
    <row r="14" spans="1:19" ht="18.75" customHeight="1">
      <c r="A14" s="69" t="s">
        <v>202</v>
      </c>
      <c r="F14" s="76">
        <v>0</v>
      </c>
      <c r="G14" s="20"/>
      <c r="H14" s="76">
        <v>0</v>
      </c>
      <c r="I14" s="20"/>
      <c r="J14" s="76">
        <v>0</v>
      </c>
      <c r="K14" s="20"/>
      <c r="L14" s="76">
        <v>-32191</v>
      </c>
      <c r="M14" s="20"/>
      <c r="N14" s="76">
        <v>-34756</v>
      </c>
      <c r="O14" s="20"/>
      <c r="P14" s="31">
        <f>SUM(F14:N14)</f>
        <v>-66947</v>
      </c>
      <c r="Q14" s="70"/>
      <c r="R14" s="70"/>
      <c r="S14" s="70"/>
    </row>
    <row r="15" spans="1:19" ht="18.75" customHeight="1">
      <c r="A15" s="67" t="s">
        <v>193</v>
      </c>
      <c r="F15" s="30">
        <f>SUM(F12:F14)</f>
        <v>1666827</v>
      </c>
      <c r="G15" s="20"/>
      <c r="H15" s="30">
        <f>SUM(H12:H14)</f>
        <v>2062461</v>
      </c>
      <c r="I15" s="20"/>
      <c r="J15" s="30">
        <f>SUM(J12:J14)</f>
        <v>211675</v>
      </c>
      <c r="K15" s="20"/>
      <c r="L15" s="30">
        <f>SUM(L12:L14)</f>
        <v>907343</v>
      </c>
      <c r="M15" s="20"/>
      <c r="N15" s="30">
        <f>SUM(N12:N14)</f>
        <v>139027</v>
      </c>
      <c r="O15" s="20"/>
      <c r="P15" s="30">
        <f>SUM(P12:P14)</f>
        <v>4987333</v>
      </c>
    </row>
    <row r="16" spans="1:19" ht="18.75" customHeight="1">
      <c r="A16" s="69" t="s">
        <v>203</v>
      </c>
      <c r="F16" s="76">
        <v>0</v>
      </c>
      <c r="G16" s="20"/>
      <c r="H16" s="76">
        <v>0</v>
      </c>
      <c r="I16" s="20"/>
      <c r="J16" s="76">
        <v>0</v>
      </c>
      <c r="K16" s="20"/>
      <c r="L16" s="75">
        <v>-14523</v>
      </c>
      <c r="M16" s="20"/>
      <c r="N16" s="76">
        <v>0</v>
      </c>
      <c r="O16" s="20"/>
      <c r="P16" s="31">
        <f>SUM(F16:N16)</f>
        <v>-14523</v>
      </c>
    </row>
    <row r="17" spans="1:19" ht="18.75" customHeight="1" thickBot="1">
      <c r="A17" s="67" t="s">
        <v>222</v>
      </c>
      <c r="F17" s="74">
        <f>SUM(F15:F16)</f>
        <v>1666827</v>
      </c>
      <c r="G17" s="20"/>
      <c r="H17" s="74">
        <f>SUM(H15:H16)</f>
        <v>2062461</v>
      </c>
      <c r="I17" s="20"/>
      <c r="J17" s="74">
        <f>SUM(J15:J16)</f>
        <v>211675</v>
      </c>
      <c r="K17" s="20"/>
      <c r="L17" s="74">
        <f>SUM(L15:L16)</f>
        <v>892820</v>
      </c>
      <c r="M17" s="20"/>
      <c r="N17" s="74">
        <f>SUM(N15:N16)</f>
        <v>139027</v>
      </c>
      <c r="O17" s="20"/>
      <c r="P17" s="74">
        <f>SUM(P15:P16)</f>
        <v>4972810</v>
      </c>
    </row>
    <row r="18" spans="1:19" ht="18.75" customHeight="1" thickTop="1"/>
    <row r="19" spans="1:19" s="3" customFormat="1" ht="18.75" customHeight="1">
      <c r="A19" s="67" t="s">
        <v>184</v>
      </c>
      <c r="E19" s="25"/>
      <c r="F19" s="30">
        <v>1666827</v>
      </c>
      <c r="G19" s="20"/>
      <c r="H19" s="30">
        <v>2062461</v>
      </c>
      <c r="I19" s="20"/>
      <c r="J19" s="30">
        <v>211675</v>
      </c>
      <c r="K19" s="20"/>
      <c r="L19" s="30">
        <v>908253</v>
      </c>
      <c r="M19" s="20"/>
      <c r="N19" s="30">
        <v>181982</v>
      </c>
      <c r="O19" s="20"/>
      <c r="P19" s="30">
        <f>SUM(F19:O19)</f>
        <v>5031198</v>
      </c>
    </row>
    <row r="20" spans="1:19" ht="18.75" customHeight="1">
      <c r="A20" s="69" t="s">
        <v>201</v>
      </c>
      <c r="F20" s="30"/>
      <c r="G20" s="20"/>
      <c r="H20" s="30"/>
      <c r="I20" s="20"/>
      <c r="J20" s="30"/>
      <c r="K20" s="20"/>
      <c r="L20" s="20"/>
      <c r="M20" s="20"/>
      <c r="N20" s="20"/>
      <c r="O20" s="20"/>
      <c r="P20" s="30"/>
    </row>
    <row r="21" spans="1:19" ht="18.75" customHeight="1">
      <c r="A21" s="69" t="s">
        <v>202</v>
      </c>
      <c r="F21" s="76">
        <v>0</v>
      </c>
      <c r="G21" s="20"/>
      <c r="H21" s="76">
        <v>0</v>
      </c>
      <c r="I21" s="20"/>
      <c r="J21" s="76">
        <v>0</v>
      </c>
      <c r="K21" s="20"/>
      <c r="L21" s="76">
        <v>-42849</v>
      </c>
      <c r="M21" s="20"/>
      <c r="N21" s="76">
        <v>-36397</v>
      </c>
      <c r="O21" s="20"/>
      <c r="P21" s="31">
        <f>SUM(F21:N21)</f>
        <v>-79246</v>
      </c>
      <c r="Q21" s="70"/>
      <c r="R21" s="70"/>
      <c r="S21" s="70"/>
    </row>
    <row r="22" spans="1:19" s="3" customFormat="1" ht="18.75" customHeight="1">
      <c r="A22" s="67" t="s">
        <v>185</v>
      </c>
      <c r="E22" s="25"/>
      <c r="F22" s="30">
        <f>SUM(F19:F21)</f>
        <v>1666827</v>
      </c>
      <c r="G22" s="20"/>
      <c r="H22" s="30">
        <f>SUM(H19:H21)</f>
        <v>2062461</v>
      </c>
      <c r="I22" s="20"/>
      <c r="J22" s="30">
        <f>SUM(J19:J21)</f>
        <v>211675</v>
      </c>
      <c r="K22" s="20"/>
      <c r="L22" s="30">
        <f>SUM(L19:L21)</f>
        <v>865404</v>
      </c>
      <c r="M22" s="20"/>
      <c r="N22" s="30">
        <f>SUM(N19:N21)</f>
        <v>145585</v>
      </c>
      <c r="O22" s="20"/>
      <c r="P22" s="30">
        <f>SUM(P19:P21)</f>
        <v>4951952</v>
      </c>
    </row>
    <row r="23" spans="1:19" s="3" customFormat="1" ht="18.75" customHeight="1">
      <c r="A23" s="3" t="s">
        <v>152</v>
      </c>
      <c r="E23" s="25"/>
      <c r="F23" s="76">
        <v>0</v>
      </c>
      <c r="G23" s="20"/>
      <c r="H23" s="76">
        <v>0</v>
      </c>
      <c r="I23" s="20"/>
      <c r="J23" s="76">
        <v>0</v>
      </c>
      <c r="K23" s="20"/>
      <c r="L23" s="75">
        <v>-12191</v>
      </c>
      <c r="M23" s="20"/>
      <c r="N23" s="76">
        <v>0</v>
      </c>
      <c r="O23" s="20"/>
      <c r="P23" s="31">
        <f>SUM(F23:N23)</f>
        <v>-12191</v>
      </c>
    </row>
    <row r="24" spans="1:19" ht="18.75" customHeight="1" thickBot="1">
      <c r="A24" s="67" t="s">
        <v>171</v>
      </c>
      <c r="F24" s="74">
        <f>SUM(F22:F23)</f>
        <v>1666827</v>
      </c>
      <c r="G24" s="20"/>
      <c r="H24" s="74">
        <f>SUM(H22:H23)</f>
        <v>2062461</v>
      </c>
      <c r="I24" s="20"/>
      <c r="J24" s="74">
        <f>SUM(J22:J23)</f>
        <v>211675</v>
      </c>
      <c r="K24" s="20"/>
      <c r="L24" s="74">
        <f>SUM(L22:L23)</f>
        <v>853213</v>
      </c>
      <c r="M24" s="20"/>
      <c r="N24" s="74">
        <f>SUM(N22:N23)</f>
        <v>145585</v>
      </c>
      <c r="O24" s="20"/>
      <c r="P24" s="74">
        <f>SUM(P22:P23)</f>
        <v>4939761</v>
      </c>
    </row>
    <row r="25" spans="1:19" ht="18.75" customHeight="1" thickTop="1">
      <c r="A25" s="67"/>
      <c r="F25" s="30">
        <f>F17-BS!N71</f>
        <v>0</v>
      </c>
      <c r="G25" s="20"/>
      <c r="H25" s="30">
        <f>H17-BS!N72</f>
        <v>0</v>
      </c>
      <c r="I25" s="20"/>
      <c r="J25" s="30">
        <f>J17-BS!N75</f>
        <v>0</v>
      </c>
      <c r="K25" s="20"/>
      <c r="L25" s="30">
        <f>L15-BS!N76</f>
        <v>0</v>
      </c>
      <c r="M25" s="20"/>
      <c r="N25" s="30">
        <f>N15-BS!N77</f>
        <v>0</v>
      </c>
      <c r="O25" s="20"/>
      <c r="P25" s="30">
        <f>P15-BS!N78</f>
        <v>0</v>
      </c>
    </row>
    <row r="26" spans="1:19" ht="18.75" customHeight="1">
      <c r="F26" s="96">
        <f>F24-BS!L71</f>
        <v>0</v>
      </c>
      <c r="G26" s="69"/>
      <c r="H26" s="96">
        <f>H24-BS!L72</f>
        <v>0</v>
      </c>
      <c r="I26" s="69"/>
      <c r="J26" s="96">
        <f>J24-BS!L75</f>
        <v>0</v>
      </c>
      <c r="L26" s="96">
        <f>L24-BS!J76</f>
        <v>0</v>
      </c>
      <c r="M26" s="69"/>
      <c r="N26" s="96">
        <f>N24-BS!J77</f>
        <v>0</v>
      </c>
      <c r="P26" s="96">
        <f>P24-BS!J78</f>
        <v>0</v>
      </c>
    </row>
    <row r="27" spans="1:19" ht="18.75" customHeight="1">
      <c r="A27" s="69" t="s">
        <v>19</v>
      </c>
    </row>
  </sheetData>
  <mergeCells count="3">
    <mergeCell ref="F6:P6"/>
    <mergeCell ref="N7:O7"/>
    <mergeCell ref="J9:L9"/>
  </mergeCells>
  <phoneticPr fontId="6" type="noConversion"/>
  <printOptions horizontalCentered="1"/>
  <pageMargins left="0.59055118110236227" right="0.19685039370078741" top="0.98425196850393704" bottom="0.19685039370078741" header="0.19685039370078741" footer="0.19685039370078741"/>
  <pageSetup paperSize="9" scale="90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59E5E2"/>
  </sheetPr>
  <dimension ref="A1:J98"/>
  <sheetViews>
    <sheetView showGridLines="0" tabSelected="1" view="pageBreakPreview" topLeftCell="A58" zoomScaleSheetLayoutView="100" workbookViewId="0">
      <selection activeCell="A78" sqref="A78"/>
    </sheetView>
  </sheetViews>
  <sheetFormatPr defaultRowHeight="21" customHeight="1"/>
  <cols>
    <col min="1" max="1" width="4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140625" style="3"/>
  </cols>
  <sheetData>
    <row r="1" spans="1:10" s="1" customFormat="1" ht="19.5" customHeight="1">
      <c r="D1" s="2"/>
      <c r="F1" s="2"/>
      <c r="H1" s="2"/>
      <c r="J1" s="23" t="s">
        <v>149</v>
      </c>
    </row>
    <row r="2" spans="1:10" s="1" customFormat="1" ht="19.5" customHeight="1">
      <c r="A2" s="1" t="s">
        <v>0</v>
      </c>
      <c r="D2" s="2"/>
      <c r="F2" s="2"/>
      <c r="H2" s="2"/>
      <c r="J2" s="2"/>
    </row>
    <row r="3" spans="1:10" s="1" customFormat="1" ht="21" customHeight="1">
      <c r="A3" s="1" t="s">
        <v>187</v>
      </c>
      <c r="D3" s="2"/>
      <c r="F3" s="2"/>
      <c r="H3" s="2"/>
      <c r="J3" s="2"/>
    </row>
    <row r="4" spans="1:10" s="1" customFormat="1" ht="21" customHeight="1">
      <c r="A4" s="1" t="s">
        <v>177</v>
      </c>
      <c r="D4" s="2"/>
      <c r="F4" s="2"/>
      <c r="H4" s="2"/>
      <c r="J4" s="2"/>
    </row>
    <row r="5" spans="1:10" s="8" customFormat="1" ht="21" customHeight="1">
      <c r="D5" s="4"/>
      <c r="E5" s="3"/>
      <c r="F5" s="4"/>
      <c r="G5" s="3"/>
      <c r="H5" s="5"/>
      <c r="I5" s="3"/>
      <c r="J5" s="5" t="s">
        <v>148</v>
      </c>
    </row>
    <row r="6" spans="1:10" s="6" customFormat="1" ht="21" customHeight="1">
      <c r="D6" s="7"/>
      <c r="E6" s="77" t="s">
        <v>1</v>
      </c>
      <c r="F6" s="7"/>
      <c r="H6" s="7"/>
      <c r="I6" s="77" t="s">
        <v>2</v>
      </c>
      <c r="J6" s="7"/>
    </row>
    <row r="7" spans="1:10" s="8" customFormat="1" ht="21" customHeight="1">
      <c r="B7" s="9"/>
      <c r="D7" s="60" t="s">
        <v>170</v>
      </c>
      <c r="E7" s="11"/>
      <c r="F7" s="60">
        <v>2012</v>
      </c>
      <c r="G7" s="59"/>
      <c r="H7" s="60" t="s">
        <v>170</v>
      </c>
      <c r="I7" s="11"/>
      <c r="J7" s="60">
        <v>2012</v>
      </c>
    </row>
    <row r="8" spans="1:10" s="8" customFormat="1" ht="21" customHeight="1">
      <c r="B8" s="9"/>
      <c r="D8" s="60"/>
      <c r="E8" s="11"/>
      <c r="F8" s="11" t="s">
        <v>164</v>
      </c>
      <c r="G8" s="59"/>
      <c r="H8" s="60"/>
      <c r="I8" s="11"/>
      <c r="J8" s="11"/>
    </row>
    <row r="9" spans="1:10" ht="21" customHeight="1">
      <c r="A9" s="1" t="s">
        <v>57</v>
      </c>
    </row>
    <row r="10" spans="1:10" ht="21" customHeight="1">
      <c r="A10" s="3" t="s">
        <v>179</v>
      </c>
      <c r="D10" s="4">
        <v>108635</v>
      </c>
      <c r="F10" s="4">
        <f>'PL&amp;OCI'!F28</f>
        <v>70798</v>
      </c>
      <c r="H10" s="15">
        <v>-8443</v>
      </c>
      <c r="J10" s="15">
        <v>-16009</v>
      </c>
    </row>
    <row r="11" spans="1:10" ht="21" customHeight="1">
      <c r="A11" s="3" t="s">
        <v>204</v>
      </c>
      <c r="E11" s="4"/>
      <c r="G11" s="4"/>
      <c r="I11" s="4"/>
    </row>
    <row r="12" spans="1:10" ht="21" customHeight="1">
      <c r="A12" s="3" t="s">
        <v>58</v>
      </c>
      <c r="E12" s="4"/>
      <c r="G12" s="4"/>
      <c r="I12" s="4"/>
    </row>
    <row r="13" spans="1:10" ht="21" customHeight="1">
      <c r="A13" s="3" t="s">
        <v>59</v>
      </c>
      <c r="D13" s="4">
        <v>73087</v>
      </c>
      <c r="E13" s="4"/>
      <c r="F13" s="4">
        <v>70038</v>
      </c>
      <c r="G13" s="4"/>
      <c r="H13" s="4">
        <v>1745</v>
      </c>
      <c r="I13" s="4"/>
      <c r="J13" s="4">
        <v>2187</v>
      </c>
    </row>
    <row r="14" spans="1:10" ht="21" customHeight="1">
      <c r="A14" s="3" t="s">
        <v>60</v>
      </c>
      <c r="D14" s="4">
        <v>627</v>
      </c>
      <c r="E14" s="4"/>
      <c r="F14" s="4">
        <v>638</v>
      </c>
      <c r="G14" s="4"/>
      <c r="H14" s="15">
        <v>0</v>
      </c>
      <c r="I14" s="4"/>
      <c r="J14" s="23">
        <v>0</v>
      </c>
    </row>
    <row r="15" spans="1:10" ht="21" customHeight="1">
      <c r="A15" s="3" t="s">
        <v>159</v>
      </c>
      <c r="D15" s="15">
        <v>-136</v>
      </c>
      <c r="E15" s="4"/>
      <c r="F15" s="15">
        <v>-3225</v>
      </c>
      <c r="G15" s="4"/>
      <c r="H15" s="15">
        <v>0</v>
      </c>
      <c r="I15" s="4"/>
      <c r="J15" s="15">
        <v>-180</v>
      </c>
    </row>
    <row r="16" spans="1:10" ht="21" customHeight="1">
      <c r="A16" s="3" t="s">
        <v>205</v>
      </c>
      <c r="D16" s="15">
        <v>573</v>
      </c>
      <c r="E16" s="4"/>
      <c r="F16" s="15">
        <v>1322</v>
      </c>
      <c r="G16" s="4"/>
      <c r="H16" s="15">
        <v>0</v>
      </c>
      <c r="I16" s="4"/>
      <c r="J16" s="15">
        <v>0</v>
      </c>
    </row>
    <row r="17" spans="1:10" ht="21" customHeight="1">
      <c r="A17" s="3" t="s">
        <v>215</v>
      </c>
      <c r="D17" s="5">
        <v>16771</v>
      </c>
      <c r="E17" s="4"/>
      <c r="F17" s="20">
        <v>24820</v>
      </c>
      <c r="G17" s="14"/>
      <c r="H17" s="15">
        <v>0</v>
      </c>
      <c r="I17" s="14"/>
      <c r="J17" s="15">
        <v>0</v>
      </c>
    </row>
    <row r="18" spans="1:10" ht="21" customHeight="1">
      <c r="A18" s="3" t="s">
        <v>206</v>
      </c>
      <c r="D18" s="15">
        <v>120</v>
      </c>
      <c r="E18" s="4"/>
      <c r="F18" s="15">
        <v>-1352</v>
      </c>
      <c r="G18" s="14"/>
      <c r="H18" s="15">
        <v>-1</v>
      </c>
      <c r="I18" s="14"/>
      <c r="J18" s="15">
        <v>-1</v>
      </c>
    </row>
    <row r="19" spans="1:10" ht="21" customHeight="1">
      <c r="A19" s="3" t="s">
        <v>61</v>
      </c>
      <c r="D19" s="14">
        <v>0</v>
      </c>
      <c r="E19" s="4"/>
      <c r="F19" s="14">
        <v>1234</v>
      </c>
      <c r="G19" s="14"/>
      <c r="H19" s="16">
        <v>0</v>
      </c>
      <c r="I19" s="14"/>
      <c r="J19" s="15">
        <v>0</v>
      </c>
    </row>
    <row r="20" spans="1:10" ht="21" customHeight="1">
      <c r="A20" s="3" t="s">
        <v>133</v>
      </c>
      <c r="D20" s="14">
        <v>1985</v>
      </c>
      <c r="E20" s="4"/>
      <c r="F20" s="14">
        <v>3389</v>
      </c>
      <c r="G20" s="14"/>
      <c r="H20" s="15">
        <v>349</v>
      </c>
      <c r="I20" s="14"/>
      <c r="J20" s="15">
        <v>254</v>
      </c>
    </row>
    <row r="21" spans="1:10" ht="21" customHeight="1">
      <c r="A21" s="3" t="s">
        <v>62</v>
      </c>
      <c r="D21" s="15">
        <v>-6783</v>
      </c>
      <c r="E21" s="15"/>
      <c r="F21" s="15">
        <v>-8669</v>
      </c>
      <c r="G21" s="14"/>
      <c r="H21" s="15">
        <v>-32913</v>
      </c>
      <c r="I21" s="14"/>
      <c r="J21" s="15">
        <v>-30656</v>
      </c>
    </row>
    <row r="22" spans="1:10" ht="21" customHeight="1">
      <c r="A22" s="3" t="s">
        <v>63</v>
      </c>
      <c r="D22" s="24">
        <v>46714</v>
      </c>
      <c r="E22" s="15"/>
      <c r="F22" s="17">
        <v>43187</v>
      </c>
      <c r="G22" s="4"/>
      <c r="H22" s="24">
        <v>14361</v>
      </c>
      <c r="I22" s="4"/>
      <c r="J22" s="17">
        <v>8917</v>
      </c>
    </row>
    <row r="23" spans="1:10" ht="21" customHeight="1">
      <c r="A23" s="3" t="s">
        <v>134</v>
      </c>
      <c r="D23" s="28"/>
      <c r="E23" s="15"/>
      <c r="F23" s="28"/>
      <c r="G23" s="4"/>
      <c r="H23" s="28"/>
      <c r="I23" s="4"/>
      <c r="J23" s="28"/>
    </row>
    <row r="24" spans="1:10" ht="21" customHeight="1">
      <c r="A24" s="3" t="s">
        <v>64</v>
      </c>
      <c r="D24" s="28">
        <f>SUM(D10:D23)</f>
        <v>241593</v>
      </c>
      <c r="E24" s="4"/>
      <c r="F24" s="28">
        <f>SUM(F10:F23)</f>
        <v>202180</v>
      </c>
      <c r="G24" s="4"/>
      <c r="H24" s="14">
        <f>SUM(H10:H23)</f>
        <v>-24902</v>
      </c>
      <c r="I24" s="4"/>
      <c r="J24" s="14">
        <f>SUM(J10:J23)</f>
        <v>-35488</v>
      </c>
    </row>
    <row r="25" spans="1:10" ht="21" customHeight="1">
      <c r="A25" s="3" t="s">
        <v>65</v>
      </c>
      <c r="D25" s="14"/>
      <c r="E25" s="4"/>
      <c r="F25" s="14"/>
      <c r="G25" s="14"/>
      <c r="H25" s="14"/>
      <c r="I25" s="14"/>
      <c r="J25" s="14"/>
    </row>
    <row r="26" spans="1:10" ht="21" customHeight="1">
      <c r="A26" s="3" t="s">
        <v>135</v>
      </c>
      <c r="D26" s="14">
        <v>256</v>
      </c>
      <c r="E26" s="4"/>
      <c r="F26" s="14">
        <v>-8288</v>
      </c>
      <c r="G26" s="14"/>
      <c r="H26" s="14">
        <v>-19081</v>
      </c>
      <c r="I26" s="14"/>
      <c r="J26" s="14">
        <v>38425</v>
      </c>
    </row>
    <row r="27" spans="1:10" s="1" customFormat="1" ht="21" customHeight="1">
      <c r="A27" s="3" t="s">
        <v>66</v>
      </c>
      <c r="B27" s="3"/>
      <c r="C27" s="3"/>
      <c r="D27" s="14">
        <v>8575</v>
      </c>
      <c r="E27" s="4"/>
      <c r="F27" s="14">
        <v>10436</v>
      </c>
      <c r="G27" s="14"/>
      <c r="H27" s="14">
        <v>37</v>
      </c>
      <c r="I27" s="14"/>
      <c r="J27" s="14">
        <v>101</v>
      </c>
    </row>
    <row r="28" spans="1:10" ht="21" customHeight="1">
      <c r="A28" s="3" t="s">
        <v>67</v>
      </c>
      <c r="D28" s="14">
        <v>8974</v>
      </c>
      <c r="E28" s="4"/>
      <c r="F28" s="14">
        <v>46177</v>
      </c>
      <c r="G28" s="14"/>
      <c r="H28" s="15">
        <v>15699</v>
      </c>
      <c r="I28" s="14"/>
      <c r="J28" s="15">
        <v>8043</v>
      </c>
    </row>
    <row r="29" spans="1:10" ht="21" customHeight="1">
      <c r="A29" s="3" t="s">
        <v>68</v>
      </c>
      <c r="D29" s="14">
        <v>7870</v>
      </c>
      <c r="E29" s="4"/>
      <c r="F29" s="14">
        <v>-5477</v>
      </c>
      <c r="G29" s="14"/>
      <c r="H29" s="14">
        <v>-5694</v>
      </c>
      <c r="I29" s="14"/>
      <c r="J29" s="14">
        <v>-2123</v>
      </c>
    </row>
    <row r="30" spans="1:10" ht="21" customHeight="1">
      <c r="A30" s="3" t="s">
        <v>69</v>
      </c>
      <c r="D30" s="14">
        <v>801</v>
      </c>
      <c r="E30" s="4"/>
      <c r="F30" s="14">
        <v>14548</v>
      </c>
      <c r="G30" s="14"/>
      <c r="H30" s="15">
        <v>3434</v>
      </c>
      <c r="I30" s="14"/>
      <c r="J30" s="15">
        <v>7502</v>
      </c>
    </row>
    <row r="31" spans="1:10" ht="21" customHeight="1">
      <c r="A31" s="3" t="s">
        <v>70</v>
      </c>
      <c r="D31" s="14">
        <v>406</v>
      </c>
      <c r="E31" s="4"/>
      <c r="F31" s="14">
        <v>-980</v>
      </c>
      <c r="G31" s="14"/>
      <c r="H31" s="14">
        <v>30</v>
      </c>
      <c r="I31" s="14"/>
      <c r="J31" s="14">
        <v>102</v>
      </c>
    </row>
    <row r="32" spans="1:10" ht="20.45" customHeight="1">
      <c r="A32" s="3" t="s">
        <v>71</v>
      </c>
      <c r="E32" s="4"/>
      <c r="G32" s="4"/>
      <c r="I32" s="4"/>
    </row>
    <row r="33" spans="1:10" ht="20.45" customHeight="1">
      <c r="A33" s="3" t="s">
        <v>136</v>
      </c>
      <c r="D33" s="14">
        <v>-78313</v>
      </c>
      <c r="E33" s="14"/>
      <c r="F33" s="14">
        <v>-35845</v>
      </c>
      <c r="G33" s="14"/>
      <c r="H33" s="14">
        <v>-6141</v>
      </c>
      <c r="I33" s="14"/>
      <c r="J33" s="14">
        <v>-4587</v>
      </c>
    </row>
    <row r="34" spans="1:10" ht="20.45" customHeight="1">
      <c r="A34" s="3" t="s">
        <v>207</v>
      </c>
      <c r="D34" s="14">
        <v>-17883</v>
      </c>
      <c r="E34" s="14"/>
      <c r="F34" s="14">
        <v>69407</v>
      </c>
      <c r="G34" s="14"/>
      <c r="H34" s="14">
        <v>-4616</v>
      </c>
      <c r="I34" s="14"/>
      <c r="J34" s="14">
        <v>48810</v>
      </c>
    </row>
    <row r="35" spans="1:10" ht="20.45" customHeight="1">
      <c r="A35" s="3" t="s">
        <v>72</v>
      </c>
      <c r="D35" s="14">
        <v>33643</v>
      </c>
      <c r="E35" s="14"/>
      <c r="F35" s="14">
        <v>34325</v>
      </c>
      <c r="G35" s="14"/>
      <c r="H35" s="14">
        <v>-1948</v>
      </c>
      <c r="I35" s="14"/>
      <c r="J35" s="14">
        <v>1029</v>
      </c>
    </row>
    <row r="36" spans="1:10" ht="20.45" customHeight="1">
      <c r="A36" s="3" t="s">
        <v>133</v>
      </c>
      <c r="D36" s="14">
        <v>-759</v>
      </c>
      <c r="E36" s="14"/>
      <c r="F36" s="93">
        <v>0</v>
      </c>
      <c r="G36" s="14"/>
      <c r="H36" s="14">
        <v>0</v>
      </c>
      <c r="I36" s="14"/>
      <c r="J36" s="14">
        <v>0</v>
      </c>
    </row>
    <row r="37" spans="1:10" ht="20.45" customHeight="1">
      <c r="A37" s="3" t="s">
        <v>73</v>
      </c>
      <c r="D37" s="17">
        <v>407</v>
      </c>
      <c r="E37" s="14"/>
      <c r="F37" s="17">
        <v>-542</v>
      </c>
      <c r="G37" s="14"/>
      <c r="H37" s="17">
        <v>-2804</v>
      </c>
      <c r="I37" s="14"/>
      <c r="J37" s="17">
        <v>-235</v>
      </c>
    </row>
    <row r="38" spans="1:10" ht="20.45" customHeight="1">
      <c r="A38" s="3" t="s">
        <v>141</v>
      </c>
      <c r="D38" s="14">
        <f>SUM(D24:D31,D33:D37)</f>
        <v>205570</v>
      </c>
      <c r="E38" s="14"/>
      <c r="F38" s="14">
        <f>SUM(F24:F31,F33:F37)</f>
        <v>325941</v>
      </c>
      <c r="G38" s="14"/>
      <c r="H38" s="14">
        <f>SUM(H24:H31,H33:H37)</f>
        <v>-45986</v>
      </c>
      <c r="I38" s="14"/>
      <c r="J38" s="14">
        <f>SUM(J24:J31,J33:J37)</f>
        <v>61579</v>
      </c>
    </row>
    <row r="39" spans="1:10" ht="20.45" customHeight="1">
      <c r="A39" s="3" t="s">
        <v>74</v>
      </c>
      <c r="D39" s="14">
        <v>7130</v>
      </c>
      <c r="E39" s="14"/>
      <c r="F39" s="14">
        <v>8677</v>
      </c>
      <c r="G39" s="14"/>
      <c r="H39" s="14">
        <v>25398</v>
      </c>
      <c r="I39" s="14"/>
      <c r="J39" s="14">
        <v>24407</v>
      </c>
    </row>
    <row r="40" spans="1:10" ht="20.45" customHeight="1">
      <c r="A40" s="3" t="s">
        <v>75</v>
      </c>
      <c r="D40" s="14">
        <v>-46925</v>
      </c>
      <c r="E40" s="14"/>
      <c r="F40" s="14">
        <v>-42883</v>
      </c>
      <c r="G40" s="14"/>
      <c r="H40" s="14">
        <v>-12838</v>
      </c>
      <c r="I40" s="14"/>
      <c r="J40" s="14">
        <v>-9573</v>
      </c>
    </row>
    <row r="41" spans="1:10" ht="20.45" customHeight="1">
      <c r="A41" s="3" t="s">
        <v>208</v>
      </c>
      <c r="D41" s="31">
        <v>-7471</v>
      </c>
      <c r="E41" s="14"/>
      <c r="F41" s="31">
        <v>-8983</v>
      </c>
      <c r="G41" s="14"/>
      <c r="H41" s="31">
        <v>-745</v>
      </c>
      <c r="I41" s="14"/>
      <c r="J41" s="31">
        <v>-2533</v>
      </c>
    </row>
    <row r="42" spans="1:10" ht="20.45" customHeight="1">
      <c r="A42" s="1" t="s">
        <v>76</v>
      </c>
      <c r="D42" s="17">
        <f>SUM(D38:D41)</f>
        <v>158304</v>
      </c>
      <c r="E42" s="14"/>
      <c r="F42" s="17">
        <f>SUM(F38:F41)</f>
        <v>282752</v>
      </c>
      <c r="G42" s="14"/>
      <c r="H42" s="17">
        <f>SUM(H38:H41)</f>
        <v>-34171</v>
      </c>
      <c r="I42" s="14"/>
      <c r="J42" s="17">
        <f>SUM(J38:J41)</f>
        <v>73880</v>
      </c>
    </row>
    <row r="43" spans="1:10" ht="21" customHeight="1">
      <c r="E43" s="4"/>
      <c r="G43" s="4"/>
      <c r="I43" s="4"/>
    </row>
    <row r="44" spans="1:10" ht="21" customHeight="1">
      <c r="A44" s="3" t="s">
        <v>19</v>
      </c>
    </row>
    <row r="45" spans="1:10" s="1" customFormat="1" ht="19.5" customHeight="1">
      <c r="D45" s="2"/>
      <c r="F45" s="2"/>
      <c r="H45" s="2"/>
      <c r="J45" s="23" t="s">
        <v>149</v>
      </c>
    </row>
    <row r="46" spans="1:10" s="1" customFormat="1" ht="19.5" customHeight="1">
      <c r="A46" s="1" t="s">
        <v>0</v>
      </c>
      <c r="D46" s="2"/>
      <c r="F46" s="2"/>
      <c r="H46" s="2"/>
      <c r="J46" s="2"/>
    </row>
    <row r="47" spans="1:10" s="1" customFormat="1" ht="20.45" customHeight="1">
      <c r="A47" s="1" t="s">
        <v>188</v>
      </c>
      <c r="D47" s="2"/>
      <c r="F47" s="2"/>
      <c r="H47" s="2"/>
      <c r="J47" s="2"/>
    </row>
    <row r="48" spans="1:10" s="1" customFormat="1" ht="20.45" customHeight="1">
      <c r="A48" s="1" t="s">
        <v>177</v>
      </c>
      <c r="D48" s="2"/>
      <c r="F48" s="2"/>
      <c r="H48" s="2"/>
      <c r="J48" s="2"/>
    </row>
    <row r="49" spans="1:10" s="8" customFormat="1" ht="20.45" customHeight="1">
      <c r="D49" s="4"/>
      <c r="E49" s="3"/>
      <c r="F49" s="4"/>
      <c r="G49" s="3"/>
      <c r="H49" s="5"/>
      <c r="I49" s="3"/>
      <c r="J49" s="5" t="s">
        <v>148</v>
      </c>
    </row>
    <row r="50" spans="1:10" s="6" customFormat="1" ht="20.45" customHeight="1">
      <c r="D50" s="7"/>
      <c r="E50" s="77" t="s">
        <v>1</v>
      </c>
      <c r="F50" s="7"/>
      <c r="H50" s="7"/>
      <c r="I50" s="77" t="s">
        <v>2</v>
      </c>
      <c r="J50" s="7"/>
    </row>
    <row r="51" spans="1:10" s="8" customFormat="1" ht="20.45" customHeight="1">
      <c r="B51" s="9"/>
      <c r="D51" s="60" t="s">
        <v>170</v>
      </c>
      <c r="E51" s="11"/>
      <c r="F51" s="60">
        <v>2012</v>
      </c>
      <c r="G51" s="59"/>
      <c r="H51" s="81" t="s">
        <v>170</v>
      </c>
      <c r="J51" s="81">
        <v>2012</v>
      </c>
    </row>
    <row r="52" spans="1:10" s="8" customFormat="1" ht="20.45" customHeight="1">
      <c r="B52" s="9"/>
      <c r="D52" s="60"/>
      <c r="E52" s="11"/>
      <c r="F52" s="11" t="s">
        <v>164</v>
      </c>
      <c r="G52" s="59"/>
      <c r="H52" s="81"/>
      <c r="J52" s="11"/>
    </row>
    <row r="53" spans="1:10" ht="20.45" customHeight="1">
      <c r="A53" s="1" t="s">
        <v>77</v>
      </c>
      <c r="D53" s="14"/>
      <c r="E53" s="14"/>
      <c r="F53" s="14"/>
      <c r="G53" s="14"/>
      <c r="H53" s="14"/>
      <c r="I53" s="14"/>
      <c r="J53" s="14"/>
    </row>
    <row r="54" spans="1:10" ht="20.45" customHeight="1">
      <c r="A54" s="3" t="s">
        <v>211</v>
      </c>
      <c r="D54" s="14">
        <v>-41</v>
      </c>
      <c r="E54" s="14"/>
      <c r="F54" s="14">
        <v>0</v>
      </c>
      <c r="G54" s="14"/>
      <c r="H54" s="14">
        <v>0</v>
      </c>
      <c r="I54" s="14"/>
      <c r="J54" s="14">
        <v>0</v>
      </c>
    </row>
    <row r="55" spans="1:10" ht="20.45" customHeight="1">
      <c r="A55" s="3" t="s">
        <v>212</v>
      </c>
      <c r="D55" s="23">
        <v>-33645</v>
      </c>
      <c r="E55" s="16"/>
      <c r="F55" s="23">
        <v>-53621</v>
      </c>
      <c r="G55" s="14"/>
      <c r="H55" s="23">
        <v>0</v>
      </c>
      <c r="I55" s="14"/>
      <c r="J55" s="14">
        <v>0</v>
      </c>
    </row>
    <row r="56" spans="1:10" ht="20.45" customHeight="1">
      <c r="A56" s="3" t="s">
        <v>209</v>
      </c>
      <c r="D56" s="14">
        <v>0</v>
      </c>
      <c r="E56" s="14"/>
      <c r="F56" s="14">
        <v>0</v>
      </c>
      <c r="G56" s="14"/>
      <c r="H56" s="14">
        <v>83000</v>
      </c>
      <c r="I56" s="14"/>
      <c r="J56" s="14">
        <v>207000</v>
      </c>
    </row>
    <row r="57" spans="1:10" ht="20.45" customHeight="1">
      <c r="A57" s="3" t="s">
        <v>210</v>
      </c>
      <c r="D57" s="14">
        <v>0</v>
      </c>
      <c r="E57" s="14"/>
      <c r="F57" s="14">
        <v>0</v>
      </c>
      <c r="G57" s="14"/>
      <c r="H57" s="14">
        <v>-91000</v>
      </c>
      <c r="I57" s="14"/>
      <c r="J57" s="14">
        <v>-191500</v>
      </c>
    </row>
    <row r="58" spans="1:10" ht="20.45" customHeight="1">
      <c r="A58" s="3" t="s">
        <v>154</v>
      </c>
      <c r="D58" s="14">
        <v>653</v>
      </c>
      <c r="E58" s="14"/>
      <c r="F58" s="14">
        <v>-2561</v>
      </c>
      <c r="G58" s="14"/>
      <c r="H58" s="14">
        <v>33</v>
      </c>
      <c r="I58" s="14"/>
      <c r="J58" s="14">
        <v>-67</v>
      </c>
    </row>
    <row r="59" spans="1:10" ht="20.45" customHeight="1">
      <c r="A59" s="3" t="s">
        <v>163</v>
      </c>
      <c r="D59" s="23">
        <v>14</v>
      </c>
      <c r="E59" s="16"/>
      <c r="F59" s="23">
        <v>1356</v>
      </c>
      <c r="G59" s="14"/>
      <c r="H59" s="23">
        <v>1</v>
      </c>
      <c r="I59" s="14"/>
      <c r="J59" s="14">
        <v>1</v>
      </c>
    </row>
    <row r="60" spans="1:10" ht="20.45" customHeight="1">
      <c r="A60" s="3" t="s">
        <v>162</v>
      </c>
      <c r="D60" s="15">
        <v>-47443</v>
      </c>
      <c r="E60" s="16"/>
      <c r="F60" s="15">
        <v>-154276</v>
      </c>
      <c r="G60" s="14"/>
      <c r="H60" s="23">
        <v>-1069</v>
      </c>
      <c r="I60" s="23"/>
      <c r="J60" s="23">
        <v>-356</v>
      </c>
    </row>
    <row r="61" spans="1:10" ht="20.45" customHeight="1">
      <c r="A61" s="1" t="s">
        <v>155</v>
      </c>
      <c r="D61" s="18">
        <f>SUM(D54:D60)</f>
        <v>-80462</v>
      </c>
      <c r="E61" s="14"/>
      <c r="F61" s="18">
        <f>SUM(F54:F60)</f>
        <v>-209102</v>
      </c>
      <c r="G61" s="14"/>
      <c r="H61" s="18">
        <f>SUM(H54:H60)</f>
        <v>-9035</v>
      </c>
      <c r="I61" s="14"/>
      <c r="J61" s="18">
        <f>SUM(J54:J60)</f>
        <v>15078</v>
      </c>
    </row>
    <row r="62" spans="1:10" ht="20.45" customHeight="1">
      <c r="A62" s="1" t="s">
        <v>78</v>
      </c>
      <c r="D62" s="14"/>
      <c r="E62" s="14"/>
      <c r="F62" s="14"/>
      <c r="G62" s="14"/>
      <c r="H62" s="14"/>
      <c r="I62" s="14"/>
      <c r="J62" s="14"/>
    </row>
    <row r="63" spans="1:10" ht="20.45" customHeight="1">
      <c r="A63" s="3" t="s">
        <v>213</v>
      </c>
      <c r="D63" s="14">
        <v>5000</v>
      </c>
      <c r="E63" s="14"/>
      <c r="F63" s="14">
        <v>-250000</v>
      </c>
      <c r="G63" s="14"/>
      <c r="H63" s="14">
        <v>5000</v>
      </c>
      <c r="I63" s="14"/>
      <c r="J63" s="14">
        <v>-150000</v>
      </c>
    </row>
    <row r="64" spans="1:10" ht="20.45" customHeight="1">
      <c r="A64" s="3" t="s">
        <v>217</v>
      </c>
      <c r="D64" s="14">
        <v>0</v>
      </c>
      <c r="E64" s="14"/>
      <c r="F64" s="14">
        <v>0</v>
      </c>
      <c r="G64" s="14"/>
      <c r="H64" s="15">
        <v>53000</v>
      </c>
      <c r="I64" s="14"/>
      <c r="J64" s="23">
        <v>152200</v>
      </c>
    </row>
    <row r="65" spans="1:10" ht="20.45" customHeight="1">
      <c r="A65" s="3" t="s">
        <v>79</v>
      </c>
      <c r="D65" s="14">
        <v>0</v>
      </c>
      <c r="E65" s="14"/>
      <c r="F65" s="14">
        <v>0</v>
      </c>
      <c r="G65" s="14"/>
      <c r="H65" s="14">
        <v>-10000</v>
      </c>
      <c r="I65" s="14"/>
      <c r="J65" s="23">
        <v>-81400</v>
      </c>
    </row>
    <row r="66" spans="1:10" ht="20.45" customHeight="1">
      <c r="A66" s="3" t="s">
        <v>216</v>
      </c>
      <c r="D66" s="15">
        <v>35000</v>
      </c>
      <c r="E66" s="14"/>
      <c r="F66" s="14">
        <v>318600</v>
      </c>
      <c r="G66" s="14"/>
      <c r="H66" s="23">
        <v>0</v>
      </c>
      <c r="I66" s="14"/>
      <c r="J66" s="23">
        <v>0</v>
      </c>
    </row>
    <row r="67" spans="1:10" ht="20.45" customHeight="1">
      <c r="A67" s="3" t="s">
        <v>80</v>
      </c>
      <c r="D67" s="31">
        <v>-120838</v>
      </c>
      <c r="E67" s="14"/>
      <c r="F67" s="31">
        <v>-84381</v>
      </c>
      <c r="G67" s="16"/>
      <c r="H67" s="27">
        <v>-17500</v>
      </c>
      <c r="I67" s="16"/>
      <c r="J67" s="17">
        <v>-17500</v>
      </c>
    </row>
    <row r="68" spans="1:10" ht="20.45" customHeight="1">
      <c r="A68" s="1" t="s">
        <v>156</v>
      </c>
      <c r="D68" s="17">
        <f>SUM(D63:D67)</f>
        <v>-80838</v>
      </c>
      <c r="E68" s="14"/>
      <c r="F68" s="17">
        <f>SUM(F63:F67)</f>
        <v>-15781</v>
      </c>
      <c r="G68" s="14"/>
      <c r="H68" s="17">
        <f>SUM(H63:H67)</f>
        <v>30500</v>
      </c>
      <c r="I68" s="14"/>
      <c r="J68" s="17">
        <f>SUM(J63:J67)</f>
        <v>-96700</v>
      </c>
    </row>
    <row r="69" spans="1:10" ht="20.45" customHeight="1">
      <c r="A69" s="3" t="s">
        <v>195</v>
      </c>
      <c r="D69" s="20"/>
      <c r="E69" s="14"/>
      <c r="F69" s="20"/>
      <c r="G69" s="14"/>
      <c r="H69" s="20"/>
      <c r="I69" s="14"/>
      <c r="J69" s="20"/>
    </row>
    <row r="70" spans="1:10" ht="20.45" customHeight="1">
      <c r="A70" s="3" t="s">
        <v>196</v>
      </c>
      <c r="D70" s="17">
        <v>2215</v>
      </c>
      <c r="E70" s="20"/>
      <c r="F70" s="17">
        <v>2048</v>
      </c>
      <c r="G70" s="20"/>
      <c r="H70" s="17">
        <v>0</v>
      </c>
      <c r="I70" s="20"/>
      <c r="J70" s="17">
        <v>0</v>
      </c>
    </row>
    <row r="71" spans="1:10" ht="20.45" customHeight="1">
      <c r="A71" s="1" t="s">
        <v>81</v>
      </c>
      <c r="D71" s="14">
        <f>SUM(D42,D61,D68,D70)</f>
        <v>-781</v>
      </c>
      <c r="E71" s="14"/>
      <c r="F71" s="14">
        <f>SUM(F42,F61,F68,F70)</f>
        <v>59917</v>
      </c>
      <c r="G71" s="14"/>
      <c r="H71" s="14">
        <f>SUM(H42,H61,H68,H70)</f>
        <v>-12706</v>
      </c>
      <c r="I71" s="14"/>
      <c r="J71" s="14">
        <f>SUM(J42,J61,J68,J70)</f>
        <v>-7742</v>
      </c>
    </row>
    <row r="72" spans="1:10" ht="20.45" customHeight="1">
      <c r="A72" s="3" t="s">
        <v>160</v>
      </c>
      <c r="D72" s="17">
        <v>571864</v>
      </c>
      <c r="E72" s="14"/>
      <c r="F72" s="17">
        <v>478997</v>
      </c>
      <c r="G72" s="14"/>
      <c r="H72" s="17">
        <v>53398</v>
      </c>
      <c r="I72" s="14"/>
      <c r="J72" s="17">
        <v>26153</v>
      </c>
    </row>
    <row r="73" spans="1:10" ht="20.45" customHeight="1" thickBot="1">
      <c r="A73" s="1" t="s">
        <v>161</v>
      </c>
      <c r="B73" s="13"/>
      <c r="D73" s="35">
        <f>SUM(D71:D72)</f>
        <v>571083</v>
      </c>
      <c r="E73" s="14"/>
      <c r="F73" s="35">
        <f>SUM(F71:F72)</f>
        <v>538914</v>
      </c>
      <c r="G73" s="14"/>
      <c r="H73" s="35">
        <f>SUM(H71:H72)</f>
        <v>40692</v>
      </c>
      <c r="I73" s="14"/>
      <c r="J73" s="35">
        <f>SUM(J71:J72)</f>
        <v>18411</v>
      </c>
    </row>
    <row r="74" spans="1:10" ht="20.45" customHeight="1" thickTop="1">
      <c r="D74" s="15">
        <f>SUM(D73-BS!D12)</f>
        <v>0</v>
      </c>
      <c r="E74" s="28"/>
      <c r="F74" s="15"/>
      <c r="G74" s="15"/>
      <c r="H74" s="15">
        <f>SUM(H73-BS!J12)</f>
        <v>0</v>
      </c>
      <c r="I74" s="15"/>
      <c r="J74" s="15"/>
    </row>
    <row r="75" spans="1:10" ht="21" customHeight="1">
      <c r="A75" s="1" t="s">
        <v>82</v>
      </c>
      <c r="D75" s="28"/>
      <c r="E75" s="28"/>
      <c r="F75" s="28"/>
      <c r="G75" s="28"/>
      <c r="H75" s="28"/>
      <c r="I75" s="28"/>
      <c r="J75" s="28"/>
    </row>
    <row r="76" spans="1:10" ht="21" customHeight="1">
      <c r="A76" s="3" t="s">
        <v>83</v>
      </c>
      <c r="D76" s="28"/>
      <c r="E76" s="28"/>
      <c r="F76" s="28"/>
      <c r="G76" s="28"/>
      <c r="H76" s="28"/>
      <c r="I76" s="28"/>
      <c r="J76" s="28"/>
    </row>
    <row r="77" spans="1:10" ht="21" customHeight="1">
      <c r="A77" s="3" t="s">
        <v>228</v>
      </c>
      <c r="D77" s="14">
        <v>-14621</v>
      </c>
      <c r="E77" s="14"/>
      <c r="F77" s="14">
        <v>-15188</v>
      </c>
      <c r="G77" s="16"/>
      <c r="H77" s="14">
        <v>0</v>
      </c>
      <c r="I77" s="16"/>
      <c r="J77" s="14">
        <v>0</v>
      </c>
    </row>
    <row r="78" spans="1:10" ht="21" customHeight="1">
      <c r="A78" s="3" t="s">
        <v>84</v>
      </c>
      <c r="D78" s="20">
        <v>958</v>
      </c>
      <c r="E78" s="20"/>
      <c r="F78" s="20">
        <v>118</v>
      </c>
      <c r="G78" s="20"/>
      <c r="H78" s="20">
        <v>51</v>
      </c>
      <c r="I78" s="20"/>
      <c r="J78" s="20">
        <v>51</v>
      </c>
    </row>
    <row r="79" spans="1:10" ht="21" customHeight="1">
      <c r="D79" s="20"/>
      <c r="E79" s="20"/>
      <c r="F79" s="20"/>
      <c r="G79" s="20"/>
      <c r="H79" s="20"/>
      <c r="I79" s="20"/>
      <c r="J79" s="20"/>
    </row>
    <row r="80" spans="1:10" ht="21" customHeight="1">
      <c r="A80" s="3" t="s">
        <v>19</v>
      </c>
      <c r="D80" s="28"/>
      <c r="E80" s="28"/>
      <c r="F80" s="28"/>
      <c r="G80" s="28"/>
      <c r="H80" s="28"/>
      <c r="I80" s="28"/>
      <c r="J80" s="28"/>
    </row>
    <row r="81" spans="1:10" s="1" customFormat="1" ht="21" customHeight="1">
      <c r="A81" s="3"/>
      <c r="B81" s="3"/>
      <c r="C81" s="3"/>
      <c r="D81" s="4"/>
      <c r="E81" s="4"/>
      <c r="F81" s="4"/>
      <c r="G81" s="4"/>
      <c r="H81" s="4"/>
      <c r="I81" s="4"/>
      <c r="J81" s="4"/>
    </row>
    <row r="82" spans="1:10" ht="21" customHeight="1">
      <c r="E82" s="4"/>
      <c r="G82" s="4"/>
      <c r="I82" s="4"/>
    </row>
    <row r="83" spans="1:10" ht="21" customHeight="1">
      <c r="B83" s="39"/>
      <c r="D83" s="40"/>
      <c r="F83" s="40"/>
      <c r="H83" s="40"/>
      <c r="J83" s="40"/>
    </row>
    <row r="84" spans="1:10" ht="21" customHeight="1">
      <c r="A84" s="1"/>
    </row>
    <row r="86" spans="1:10" ht="21" customHeight="1">
      <c r="E86" s="4"/>
      <c r="G86" s="4"/>
      <c r="I86" s="4"/>
    </row>
    <row r="87" spans="1:10" ht="21" customHeight="1">
      <c r="E87" s="4"/>
      <c r="G87" s="4"/>
      <c r="I87" s="4"/>
    </row>
    <row r="88" spans="1:10" ht="21" customHeight="1">
      <c r="E88" s="4"/>
      <c r="G88" s="4"/>
      <c r="I88" s="4"/>
    </row>
    <row r="89" spans="1:10" ht="21" customHeight="1">
      <c r="E89" s="4"/>
      <c r="G89" s="4"/>
      <c r="I89" s="4"/>
    </row>
    <row r="90" spans="1:10" ht="21" customHeight="1">
      <c r="A90" s="1"/>
      <c r="E90" s="4"/>
      <c r="G90" s="4"/>
      <c r="I90" s="4"/>
    </row>
    <row r="91" spans="1:10" ht="21" customHeight="1">
      <c r="E91" s="4"/>
      <c r="G91" s="4"/>
      <c r="I91" s="4"/>
    </row>
    <row r="92" spans="1:10" ht="21" customHeight="1">
      <c r="E92" s="4"/>
      <c r="G92" s="4"/>
      <c r="I92" s="4"/>
    </row>
    <row r="98" spans="2:2" ht="21" customHeight="1">
      <c r="B98" s="41"/>
    </row>
  </sheetData>
  <phoneticPr fontId="6" type="noConversion"/>
  <pageMargins left="0.98425196850393704" right="0.39370078740157483" top="0.78740157480314965" bottom="0.39370078740157483" header="0.19685039370078741" footer="0.19685039370078741"/>
  <pageSetup paperSize="9" scale="80" orientation="portrait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Ernst &amp; Young</cp:lastModifiedBy>
  <cp:lastPrinted>2013-05-07T06:15:28Z</cp:lastPrinted>
  <dcterms:created xsi:type="dcterms:W3CDTF">2011-11-24T09:12:20Z</dcterms:created>
  <dcterms:modified xsi:type="dcterms:W3CDTF">2013-05-07T06:15:30Z</dcterms:modified>
</cp:coreProperties>
</file>